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xml"/>
  <Override PartName="/xl/charts/chart6.xml" ContentType="application/vnd.openxmlformats-officedocument.drawingml.chart+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https://2xmarketing-my.sharepoint.com/personal/lisa_cole_2x_marketing/Documents/Microsoft Teams Chat Files/"/>
    </mc:Choice>
  </mc:AlternateContent>
  <xr:revisionPtr revIDLastSave="0" documentId="8_{70D31764-2D52-454D-89CB-A394110DD0A6}" xr6:coauthVersionLast="47" xr6:coauthVersionMax="47" xr10:uidLastSave="{00000000-0000-0000-0000-000000000000}"/>
  <bookViews>
    <workbookView minimized="1" xWindow="20" yWindow="1160" windowWidth="41120" windowHeight="24160" tabRatio="1000" xr2:uid="{00000000-000D-0000-FFFF-FFFF00000000}"/>
  </bookViews>
  <sheets>
    <sheet name="In this planner" sheetId="1" r:id="rId1"/>
    <sheet name="Mktg Investment Builder" sheetId="20" r:id="rId2"/>
    <sheet name="HIgh Level Budget Allocator" sheetId="19" r:id="rId3"/>
    <sheet name="Master budget overview" sheetId="11" r:id="rId4"/>
    <sheet name="Plan forecasted impact" sheetId="18" r:id="rId5"/>
    <sheet name="Non-personnel budget summary" sheetId="2" r:id="rId6"/>
    <sheet name="Personnel budget summary" sheetId="13" r:id="rId7"/>
    <sheet name="Product marketing budget" sheetId="3" r:id="rId8"/>
    <sheet name="MarTech budget" sheetId="4" r:id="rId9"/>
    <sheet name="Paid advertising budget" sheetId="5" r:id="rId10"/>
    <sheet name="Public relations budget" sheetId="6" r:id="rId11"/>
    <sheet name="Partnerships &amp; community budget" sheetId="14" r:id="rId12"/>
    <sheet name="Branding &amp; creative budget" sheetId="7" r:id="rId13"/>
    <sheet name="Annual Summit budget" sheetId="9" r:id="rId14"/>
  </sheets>
  <definedNames>
    <definedName name="_xlnm.Print_Area" localSheetId="2">'HIgh Level Budget Allocator'!$A$3:$Y$8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9" l="1"/>
  <c r="C6" i="20"/>
  <c r="C8" i="20" s="1"/>
  <c r="C10" i="20" s="1"/>
  <c r="C22" i="20" s="1"/>
  <c r="C23" i="20" l="1"/>
  <c r="C27" i="20"/>
  <c r="C32" i="20"/>
  <c r="C43" i="20" s="1"/>
  <c r="C25" i="20"/>
  <c r="C28" i="20"/>
  <c r="C26" i="20"/>
  <c r="C29" i="20"/>
  <c r="C40" i="20"/>
  <c r="C18" i="20"/>
  <c r="C19" i="20" s="1"/>
  <c r="C5" i="18" s="1"/>
  <c r="C20" i="20"/>
  <c r="C21" i="20"/>
  <c r="C42" i="20" l="1"/>
  <c r="C33" i="20"/>
  <c r="C41" i="20"/>
  <c r="M15" i="19"/>
  <c r="C44" i="20"/>
  <c r="R9" i="13" l="1"/>
  <c r="T9" i="13" s="1"/>
  <c r="R10" i="13"/>
  <c r="T10" i="13" s="1"/>
  <c r="R11" i="13"/>
  <c r="T11" i="13" s="1"/>
  <c r="R12" i="13"/>
  <c r="T12" i="13" s="1"/>
  <c r="R13" i="13"/>
  <c r="T13" i="13" s="1"/>
  <c r="R14" i="13"/>
  <c r="T14" i="13" s="1"/>
  <c r="R8" i="13"/>
  <c r="Q9" i="13"/>
  <c r="Q10" i="13"/>
  <c r="Q11" i="13"/>
  <c r="Q12" i="13"/>
  <c r="Q13" i="13"/>
  <c r="Q14" i="13"/>
  <c r="Q8" i="13"/>
  <c r="R18" i="13"/>
  <c r="T18" i="13" s="1"/>
  <c r="R19" i="13"/>
  <c r="T19" i="13" s="1"/>
  <c r="R20" i="13"/>
  <c r="T20" i="13" s="1"/>
  <c r="R21" i="13"/>
  <c r="T21" i="13" s="1"/>
  <c r="R22" i="13"/>
  <c r="T22" i="13" s="1"/>
  <c r="R23" i="13"/>
  <c r="T23" i="13" s="1"/>
  <c r="Q22" i="13"/>
  <c r="Q17" i="13"/>
  <c r="R17" i="13"/>
  <c r="Q23" i="13"/>
  <c r="Q21" i="13"/>
  <c r="Q20" i="13"/>
  <c r="Q19" i="13"/>
  <c r="Q18" i="13"/>
  <c r="AD29" i="13"/>
  <c r="AC29" i="13"/>
  <c r="J29" i="13"/>
  <c r="L29" i="13" s="1"/>
  <c r="N29" i="13" s="1"/>
  <c r="E38" i="9"/>
  <c r="D36" i="9"/>
  <c r="D35" i="9"/>
  <c r="F35" i="9" s="1"/>
  <c r="D34" i="9"/>
  <c r="E37" i="9"/>
  <c r="D37" i="9"/>
  <c r="F37" i="9" s="1"/>
  <c r="F36" i="9"/>
  <c r="F34" i="9"/>
  <c r="E36" i="9"/>
  <c r="E35" i="9"/>
  <c r="E34" i="9"/>
  <c r="D33" i="9"/>
  <c r="D38" i="9" s="1"/>
  <c r="F38" i="9" s="1"/>
  <c r="E33" i="9"/>
  <c r="E30" i="9"/>
  <c r="D30" i="9"/>
  <c r="F7" i="9"/>
  <c r="F11" i="9"/>
  <c r="F32" i="5"/>
  <c r="D36" i="4"/>
  <c r="C47" i="18"/>
  <c r="F14" i="9"/>
  <c r="T27" i="7"/>
  <c r="T28" i="7"/>
  <c r="T20" i="14"/>
  <c r="AB11" i="14"/>
  <c r="J15" i="14"/>
  <c r="J16" i="14"/>
  <c r="J17" i="14"/>
  <c r="AE30" i="6"/>
  <c r="AF30" i="6"/>
  <c r="R14" i="2"/>
  <c r="AK27" i="6"/>
  <c r="AK28" i="6"/>
  <c r="AK29" i="6"/>
  <c r="AJ28" i="6"/>
  <c r="AJ29" i="6"/>
  <c r="AA28" i="6"/>
  <c r="AA25" i="6"/>
  <c r="AA24" i="6"/>
  <c r="AA23" i="6"/>
  <c r="AA21" i="6"/>
  <c r="AA20" i="6"/>
  <c r="AA19" i="6"/>
  <c r="AA18" i="6"/>
  <c r="AA16" i="6"/>
  <c r="AA15" i="6"/>
  <c r="AA14" i="6"/>
  <c r="AA13" i="6"/>
  <c r="AA11" i="6"/>
  <c r="AA10" i="6"/>
  <c r="AA9" i="6"/>
  <c r="R20" i="6"/>
  <c r="R29" i="6"/>
  <c r="R28" i="6"/>
  <c r="R27" i="6"/>
  <c r="I23" i="6"/>
  <c r="I21" i="6"/>
  <c r="I20" i="6"/>
  <c r="I19" i="6"/>
  <c r="I16" i="6"/>
  <c r="I15" i="6"/>
  <c r="I14" i="6"/>
  <c r="G26" i="18"/>
  <c r="D26" i="18"/>
  <c r="E26" i="18"/>
  <c r="F26" i="18"/>
  <c r="H26" i="18"/>
  <c r="I26" i="18"/>
  <c r="J26" i="18"/>
  <c r="K26" i="18"/>
  <c r="L26" i="18"/>
  <c r="M26" i="18"/>
  <c r="N26" i="18"/>
  <c r="O26" i="18"/>
  <c r="H7" i="18"/>
  <c r="I7" i="18"/>
  <c r="C8" i="18"/>
  <c r="C9" i="18" s="1"/>
  <c r="C10" i="18" s="1"/>
  <c r="C7" i="18"/>
  <c r="C6" i="18"/>
  <c r="E21" i="14"/>
  <c r="M36" i="4"/>
  <c r="L9" i="11"/>
  <c r="L15" i="11"/>
  <c r="H32" i="5"/>
  <c r="G32" i="5"/>
  <c r="E32" i="5"/>
  <c r="D32" i="5"/>
  <c r="C32" i="5"/>
  <c r="AI36" i="4"/>
  <c r="AH36" i="4"/>
  <c r="AG36" i="4"/>
  <c r="AF36" i="4"/>
  <c r="AE36" i="4"/>
  <c r="AD36" i="4"/>
  <c r="Z36" i="4"/>
  <c r="Y36" i="4"/>
  <c r="X36" i="4"/>
  <c r="W36" i="4"/>
  <c r="V36" i="4"/>
  <c r="U36" i="4"/>
  <c r="Q36" i="4"/>
  <c r="P36" i="4"/>
  <c r="O36" i="4"/>
  <c r="N36" i="4"/>
  <c r="L36" i="4"/>
  <c r="H36" i="4"/>
  <c r="G36" i="4"/>
  <c r="F36" i="4"/>
  <c r="E36" i="4"/>
  <c r="C36" i="4"/>
  <c r="Q26" i="3"/>
  <c r="P26" i="3"/>
  <c r="O26" i="3"/>
  <c r="D47" i="18"/>
  <c r="V29" i="7"/>
  <c r="N21" i="14"/>
  <c r="F21" i="14"/>
  <c r="D21" i="14"/>
  <c r="H30" i="6"/>
  <c r="G30" i="6"/>
  <c r="F30" i="6"/>
  <c r="E30" i="6"/>
  <c r="D30" i="6"/>
  <c r="C30" i="6"/>
  <c r="AI30" i="6"/>
  <c r="AH30" i="6"/>
  <c r="AG30" i="6"/>
  <c r="AD30" i="6"/>
  <c r="Z30" i="6"/>
  <c r="Y30" i="6"/>
  <c r="X30" i="6"/>
  <c r="W30" i="6"/>
  <c r="V30" i="6"/>
  <c r="U30" i="6"/>
  <c r="Q30" i="6"/>
  <c r="L30" i="6"/>
  <c r="P30" i="6"/>
  <c r="O30" i="6"/>
  <c r="N30" i="6"/>
  <c r="M30" i="6"/>
  <c r="M12" i="2" s="1"/>
  <c r="L32" i="5"/>
  <c r="N26" i="3"/>
  <c r="M26" i="3"/>
  <c r="L26" i="3"/>
  <c r="L9" i="2" s="1"/>
  <c r="H26" i="3"/>
  <c r="G26" i="3"/>
  <c r="F26" i="3"/>
  <c r="E26" i="3"/>
  <c r="D26" i="3"/>
  <c r="C26" i="3"/>
  <c r="AG29" i="7"/>
  <c r="AF29" i="7"/>
  <c r="AE32" i="5"/>
  <c r="N32" i="5"/>
  <c r="AF32" i="5"/>
  <c r="C11" i="18"/>
  <c r="C10" i="11"/>
  <c r="G10" i="11" s="1"/>
  <c r="G9" i="11"/>
  <c r="G8" i="11"/>
  <c r="G11" i="11"/>
  <c r="G14" i="11"/>
  <c r="F18" i="11"/>
  <c r="E18" i="11"/>
  <c r="D18" i="11"/>
  <c r="G18" i="11" s="1"/>
  <c r="C18" i="11"/>
  <c r="D8" i="18"/>
  <c r="H14" i="11"/>
  <c r="H16" i="11" s="1"/>
  <c r="F10" i="11"/>
  <c r="E10" i="11"/>
  <c r="D10" i="11"/>
  <c r="F33" i="9" l="1"/>
  <c r="V9" i="13"/>
  <c r="X9" i="13" s="1"/>
  <c r="Z9" i="13" s="1"/>
  <c r="V10" i="13"/>
  <c r="X10" i="13" s="1"/>
  <c r="Z10" i="13" s="1"/>
  <c r="V11" i="13"/>
  <c r="X11" i="13" s="1"/>
  <c r="Z11" i="13" s="1"/>
  <c r="V12" i="13"/>
  <c r="X12" i="13" s="1"/>
  <c r="Z12" i="13" s="1"/>
  <c r="V13" i="13"/>
  <c r="X13" i="13" s="1"/>
  <c r="Z13" i="13" s="1"/>
  <c r="V14" i="13"/>
  <c r="X14" i="13" s="1"/>
  <c r="Z14" i="13" s="1"/>
  <c r="R15" i="13"/>
  <c r="T8" i="13"/>
  <c r="S9" i="13"/>
  <c r="U9" i="13" s="1"/>
  <c r="S10" i="13"/>
  <c r="S11" i="13"/>
  <c r="U11" i="13" s="1"/>
  <c r="AC11" i="13"/>
  <c r="S12" i="13"/>
  <c r="U12" i="13" s="1"/>
  <c r="AC12" i="13"/>
  <c r="S13" i="13"/>
  <c r="S14" i="13"/>
  <c r="S8" i="13"/>
  <c r="AC8" i="13" s="1"/>
  <c r="Q15" i="13"/>
  <c r="Q25" i="13" s="1"/>
  <c r="V18" i="13"/>
  <c r="X18" i="13" s="1"/>
  <c r="Z18" i="13" s="1"/>
  <c r="V19" i="13"/>
  <c r="X19" i="13" s="1"/>
  <c r="Z19" i="13" s="1"/>
  <c r="V20" i="13"/>
  <c r="V21" i="13"/>
  <c r="X21" i="13" s="1"/>
  <c r="Z21" i="13" s="1"/>
  <c r="V22" i="13"/>
  <c r="X22" i="13" s="1"/>
  <c r="Z22" i="13" s="1"/>
  <c r="V23" i="13"/>
  <c r="X23" i="13" s="1"/>
  <c r="Z23" i="13" s="1"/>
  <c r="S22" i="13"/>
  <c r="Q24" i="13"/>
  <c r="S17" i="13"/>
  <c r="AC17" i="13" s="1"/>
  <c r="R24" i="13"/>
  <c r="T17" i="13"/>
  <c r="S23" i="13"/>
  <c r="U23" i="13" s="1"/>
  <c r="AC23" i="13"/>
  <c r="S21" i="13"/>
  <c r="U21" i="13" s="1"/>
  <c r="AC21" i="13"/>
  <c r="S20" i="13"/>
  <c r="U20" i="13" s="1"/>
  <c r="W20" i="13" s="1"/>
  <c r="S19" i="13"/>
  <c r="U19" i="13" s="1"/>
  <c r="AC19" i="13"/>
  <c r="S18" i="13"/>
  <c r="L19" i="11"/>
  <c r="N6" i="18"/>
  <c r="AC20" i="13" l="1"/>
  <c r="R25" i="13"/>
  <c r="AC9" i="13"/>
  <c r="AB9" i="13"/>
  <c r="AB10" i="13"/>
  <c r="AB11" i="13"/>
  <c r="AB12" i="13"/>
  <c r="AB13" i="13"/>
  <c r="AB14" i="13"/>
  <c r="V8" i="13"/>
  <c r="AD8" i="13" s="1"/>
  <c r="T15" i="13"/>
  <c r="U8" i="13"/>
  <c r="S15" i="13"/>
  <c r="S25" i="13" s="1"/>
  <c r="AB18" i="13"/>
  <c r="AB19" i="13"/>
  <c r="AB21" i="13"/>
  <c r="AB22" i="13"/>
  <c r="AB23" i="13"/>
  <c r="U17" i="13"/>
  <c r="AD17" i="13" s="1"/>
  <c r="S24" i="13"/>
  <c r="V17" i="13"/>
  <c r="T24" i="13"/>
  <c r="Y20" i="13"/>
  <c r="W9" i="13"/>
  <c r="AD9" i="13"/>
  <c r="U10" i="13"/>
  <c r="AC10" i="13"/>
  <c r="AC15" i="13" s="1"/>
  <c r="W11" i="13"/>
  <c r="AD11" i="13"/>
  <c r="W12" i="13"/>
  <c r="AD12" i="13"/>
  <c r="U13" i="13"/>
  <c r="AC13" i="13"/>
  <c r="U14" i="13"/>
  <c r="AC14" i="13"/>
  <c r="X20" i="13"/>
  <c r="Z20" i="13" s="1"/>
  <c r="AD20" i="13"/>
  <c r="U22" i="13"/>
  <c r="AC22" i="13"/>
  <c r="AC24" i="13" s="1"/>
  <c r="W23" i="13"/>
  <c r="AD23" i="13"/>
  <c r="W21" i="13"/>
  <c r="AD21" i="13"/>
  <c r="W19" i="13"/>
  <c r="AD19" i="13"/>
  <c r="U18" i="13"/>
  <c r="AC18" i="13"/>
  <c r="H8" i="11" l="1"/>
  <c r="H10" i="11" s="1"/>
  <c r="AC25" i="13"/>
  <c r="T25" i="13"/>
  <c r="X8" i="13"/>
  <c r="V15" i="13"/>
  <c r="W8" i="13"/>
  <c r="U15" i="13"/>
  <c r="U24" i="13"/>
  <c r="W17" i="13"/>
  <c r="X17" i="13"/>
  <c r="V24" i="13"/>
  <c r="Y9" i="13"/>
  <c r="AD10" i="13"/>
  <c r="W10" i="13"/>
  <c r="Y11" i="13"/>
  <c r="Y12" i="13"/>
  <c r="AD13" i="13"/>
  <c r="W13" i="13"/>
  <c r="AD14" i="13"/>
  <c r="W14" i="13"/>
  <c r="AB20" i="13"/>
  <c r="AF20" i="13" s="1"/>
  <c r="AG20" i="13" s="1"/>
  <c r="AD22" i="13"/>
  <c r="W22" i="13"/>
  <c r="Y23" i="13"/>
  <c r="Y21" i="13"/>
  <c r="Y19" i="13"/>
  <c r="AD18" i="13"/>
  <c r="AD24" i="13" s="1"/>
  <c r="W18" i="13"/>
  <c r="AD15" i="13"/>
  <c r="AD25" i="13" s="1"/>
  <c r="AA20" i="13"/>
  <c r="AE20" i="13"/>
  <c r="H18" i="11"/>
  <c r="H20" i="11" s="1"/>
  <c r="Q21" i="19"/>
  <c r="V25" i="13" l="1"/>
  <c r="U25" i="13"/>
  <c r="R23" i="19"/>
  <c r="Q31" i="19"/>
  <c r="R22" i="19"/>
  <c r="T31" i="19"/>
  <c r="Z8" i="13"/>
  <c r="X15" i="13"/>
  <c r="X25" i="13" s="1"/>
  <c r="Y8" i="13"/>
  <c r="AE8" i="13" s="1"/>
  <c r="W15" i="13"/>
  <c r="W25" i="13" s="1"/>
  <c r="Y17" i="13"/>
  <c r="AE17" i="13" s="1"/>
  <c r="W24" i="13"/>
  <c r="X24" i="13"/>
  <c r="Z17" i="13"/>
  <c r="Y10" i="13"/>
  <c r="Y13" i="13"/>
  <c r="Y14" i="13"/>
  <c r="Y22" i="13"/>
  <c r="Y18" i="13"/>
  <c r="AA9" i="13"/>
  <c r="AF9" i="13" s="1"/>
  <c r="AE9" i="13"/>
  <c r="AA11" i="13"/>
  <c r="AF11" i="13" s="1"/>
  <c r="AE11" i="13"/>
  <c r="AG11" i="13" s="1"/>
  <c r="AA12" i="13"/>
  <c r="AF12" i="13" s="1"/>
  <c r="AE12" i="13"/>
  <c r="AG12" i="13" s="1"/>
  <c r="AA23" i="13"/>
  <c r="AF23" i="13" s="1"/>
  <c r="AE23" i="13"/>
  <c r="AG23" i="13" s="1"/>
  <c r="AA21" i="13"/>
  <c r="AF21" i="13" s="1"/>
  <c r="AE21" i="13"/>
  <c r="AG21" i="13" s="1"/>
  <c r="AA19" i="13"/>
  <c r="AF19" i="13" s="1"/>
  <c r="AE19" i="13"/>
  <c r="H21" i="19"/>
  <c r="AG19" i="13" l="1"/>
  <c r="AG9" i="13"/>
  <c r="I26" i="19"/>
  <c r="I25" i="19"/>
  <c r="I22" i="19"/>
  <c r="I24" i="19"/>
  <c r="I23" i="19"/>
  <c r="AB8" i="13"/>
  <c r="AB15" i="13" s="1"/>
  <c r="Z15" i="13"/>
  <c r="Z25" i="13" s="1"/>
  <c r="AA8" i="13"/>
  <c r="Y15" i="13"/>
  <c r="Y25" i="13" s="1"/>
  <c r="AA17" i="13"/>
  <c r="Y24" i="13"/>
  <c r="AB17" i="13"/>
  <c r="Z24" i="13"/>
  <c r="AA10" i="13"/>
  <c r="AF10" i="13" s="1"/>
  <c r="AE10" i="13"/>
  <c r="AA13" i="13"/>
  <c r="AF13" i="13" s="1"/>
  <c r="AE13" i="13"/>
  <c r="AG13" i="13" s="1"/>
  <c r="AA14" i="13"/>
  <c r="AF14" i="13" s="1"/>
  <c r="AE14" i="13"/>
  <c r="AA22" i="13"/>
  <c r="AF22" i="13" s="1"/>
  <c r="AE22" i="13"/>
  <c r="AA18" i="13"/>
  <c r="AF18" i="13" s="1"/>
  <c r="AE18" i="13"/>
  <c r="M31" i="19"/>
  <c r="M36" i="19" s="1"/>
  <c r="R25" i="19"/>
  <c r="R24" i="19"/>
  <c r="R26" i="19"/>
  <c r="AG22" i="13" l="1"/>
  <c r="AA24" i="13"/>
  <c r="AG14" i="13"/>
  <c r="AA15" i="13"/>
  <c r="AA25" i="13" s="1"/>
  <c r="AF8" i="13"/>
  <c r="AB24" i="13"/>
  <c r="AB25" i="13" s="1"/>
  <c r="AF17" i="13"/>
  <c r="AG10" i="13"/>
  <c r="AE15" i="13"/>
  <c r="AE25" i="13" s="1"/>
  <c r="AG18" i="13"/>
  <c r="AE24" i="13"/>
  <c r="H41" i="19"/>
  <c r="H42" i="19" s="1"/>
  <c r="C41" i="19"/>
  <c r="C42" i="19" s="1"/>
  <c r="M41" i="19"/>
  <c r="M42" i="19" s="1"/>
  <c r="B36" i="19"/>
  <c r="H36" i="19"/>
  <c r="AG8" i="13" l="1"/>
  <c r="AG15" i="13" s="1"/>
  <c r="AF15" i="13"/>
  <c r="AG17" i="13"/>
  <c r="AG24" i="13" s="1"/>
  <c r="AF24" i="13"/>
  <c r="C26" i="18"/>
  <c r="AF25" i="13" l="1"/>
  <c r="AG25" i="13"/>
  <c r="AD30" i="13"/>
  <c r="AD31" i="13"/>
  <c r="AD32" i="13"/>
  <c r="AD33" i="13"/>
  <c r="AD34" i="13"/>
  <c r="AD35" i="13"/>
  <c r="AD36" i="13"/>
  <c r="AD37" i="13"/>
  <c r="AD38" i="13"/>
  <c r="AD39" i="13"/>
  <c r="AD40" i="13"/>
  <c r="AD41" i="13"/>
  <c r="AD42" i="13"/>
  <c r="AD43" i="13"/>
  <c r="AD44" i="13"/>
  <c r="AD45" i="13"/>
  <c r="AD46" i="13"/>
  <c r="AD47" i="13"/>
  <c r="AD48" i="13"/>
  <c r="AD49" i="13"/>
  <c r="AD50" i="13"/>
  <c r="AD51" i="13"/>
  <c r="AD52" i="13"/>
  <c r="AD53" i="13"/>
  <c r="AD54" i="13"/>
  <c r="AD55" i="13"/>
  <c r="AD56" i="13"/>
  <c r="AD57" i="13"/>
  <c r="AD58" i="13"/>
  <c r="AD59" i="13"/>
  <c r="AD60" i="13"/>
  <c r="AD61" i="13"/>
  <c r="AN61" i="13" l="1"/>
  <c r="AM61" i="13"/>
  <c r="AL61" i="13"/>
  <c r="AK61" i="13"/>
  <c r="AJ61" i="13"/>
  <c r="AI61" i="13"/>
  <c r="AH61" i="13"/>
  <c r="AG61" i="13"/>
  <c r="AF61" i="13"/>
  <c r="AE61" i="13"/>
  <c r="AC61" i="13"/>
  <c r="AN60" i="13"/>
  <c r="AM60" i="13"/>
  <c r="AL60" i="13"/>
  <c r="AK60" i="13"/>
  <c r="AJ60" i="13"/>
  <c r="AI60" i="13"/>
  <c r="AH60" i="13"/>
  <c r="AG60" i="13"/>
  <c r="AF60" i="13"/>
  <c r="AE60" i="13"/>
  <c r="AC60" i="13"/>
  <c r="AN59" i="13"/>
  <c r="AM59" i="13"/>
  <c r="AL59" i="13"/>
  <c r="AK59" i="13"/>
  <c r="AJ59" i="13"/>
  <c r="AI59" i="13"/>
  <c r="AH59" i="13"/>
  <c r="AG59" i="13"/>
  <c r="AF59" i="13"/>
  <c r="AE59" i="13"/>
  <c r="AC59" i="13"/>
  <c r="AN58" i="13"/>
  <c r="AM58" i="13"/>
  <c r="AL58" i="13"/>
  <c r="AK58" i="13"/>
  <c r="AJ58" i="13"/>
  <c r="AI58" i="13"/>
  <c r="AH58" i="13"/>
  <c r="AG58" i="13"/>
  <c r="AF58" i="13"/>
  <c r="AE58" i="13"/>
  <c r="AC58" i="13"/>
  <c r="AN57" i="13"/>
  <c r="AM57" i="13"/>
  <c r="AL57" i="13"/>
  <c r="AK57" i="13"/>
  <c r="AJ57" i="13"/>
  <c r="AI57" i="13"/>
  <c r="AH57" i="13"/>
  <c r="AG57" i="13"/>
  <c r="AF57" i="13"/>
  <c r="AE57" i="13"/>
  <c r="AC57" i="13"/>
  <c r="AN56" i="13"/>
  <c r="AM56" i="13"/>
  <c r="AL56" i="13"/>
  <c r="AK56" i="13"/>
  <c r="AJ56" i="13"/>
  <c r="AI56" i="13"/>
  <c r="AH56" i="13"/>
  <c r="AG56" i="13"/>
  <c r="AF56" i="13"/>
  <c r="AE56" i="13"/>
  <c r="AC56" i="13"/>
  <c r="AN55" i="13"/>
  <c r="AM55" i="13"/>
  <c r="AL55" i="13"/>
  <c r="AK55" i="13"/>
  <c r="AJ55" i="13"/>
  <c r="AI55" i="13"/>
  <c r="AH55" i="13"/>
  <c r="AG55" i="13"/>
  <c r="AF55" i="13"/>
  <c r="AE55" i="13"/>
  <c r="AC55" i="13"/>
  <c r="AN54" i="13"/>
  <c r="AM54" i="13"/>
  <c r="AL54" i="13"/>
  <c r="AK54" i="13"/>
  <c r="AJ54" i="13"/>
  <c r="AI54" i="13"/>
  <c r="AH54" i="13"/>
  <c r="AG54" i="13"/>
  <c r="AF54" i="13"/>
  <c r="AE54" i="13"/>
  <c r="AC54" i="13"/>
  <c r="AN53" i="13"/>
  <c r="AM53" i="13"/>
  <c r="AL53" i="13"/>
  <c r="AK53" i="13"/>
  <c r="AJ53" i="13"/>
  <c r="AI53" i="13"/>
  <c r="AH53" i="13"/>
  <c r="AG53" i="13"/>
  <c r="AF53" i="13"/>
  <c r="AE53" i="13"/>
  <c r="AC53" i="13"/>
  <c r="AN52" i="13"/>
  <c r="AM52" i="13"/>
  <c r="AL52" i="13"/>
  <c r="AK52" i="13"/>
  <c r="AJ52" i="13"/>
  <c r="AI52" i="13"/>
  <c r="AH52" i="13"/>
  <c r="AG52" i="13"/>
  <c r="AF52" i="13"/>
  <c r="AE52" i="13"/>
  <c r="AC52" i="13"/>
  <c r="AN51" i="13"/>
  <c r="AM51" i="13"/>
  <c r="AL51" i="13"/>
  <c r="AK51" i="13"/>
  <c r="AJ51" i="13"/>
  <c r="AI51" i="13"/>
  <c r="AH51" i="13"/>
  <c r="AG51" i="13"/>
  <c r="AF51" i="13"/>
  <c r="AE51" i="13"/>
  <c r="AC51" i="13"/>
  <c r="AN50" i="13"/>
  <c r="AM50" i="13"/>
  <c r="AL50" i="13"/>
  <c r="AK50" i="13"/>
  <c r="AJ50" i="13"/>
  <c r="AI50" i="13"/>
  <c r="AH50" i="13"/>
  <c r="AG50" i="13"/>
  <c r="AF50" i="13"/>
  <c r="AE50" i="13"/>
  <c r="AC50" i="13"/>
  <c r="AN49" i="13"/>
  <c r="AM49" i="13"/>
  <c r="AL49" i="13"/>
  <c r="AK49" i="13"/>
  <c r="AJ49" i="13"/>
  <c r="AI49" i="13"/>
  <c r="AH49" i="13"/>
  <c r="AG49" i="13"/>
  <c r="AF49" i="13"/>
  <c r="AE49" i="13"/>
  <c r="AC49" i="13"/>
  <c r="AN48" i="13"/>
  <c r="AM48" i="13"/>
  <c r="AL48" i="13"/>
  <c r="AK48" i="13"/>
  <c r="AJ48" i="13"/>
  <c r="AI48" i="13"/>
  <c r="AH48" i="13"/>
  <c r="AG48" i="13"/>
  <c r="AF48" i="13"/>
  <c r="AE48" i="13"/>
  <c r="AC48" i="13"/>
  <c r="J48" i="13"/>
  <c r="L48" i="13" s="1"/>
  <c r="N48" i="13" s="1"/>
  <c r="AN47" i="13"/>
  <c r="AM47" i="13"/>
  <c r="AL47" i="13"/>
  <c r="AK47" i="13"/>
  <c r="AJ47" i="13"/>
  <c r="AI47" i="13"/>
  <c r="AH47" i="13"/>
  <c r="AG47" i="13"/>
  <c r="AF47" i="13"/>
  <c r="AE47" i="13"/>
  <c r="AC47" i="13"/>
  <c r="J47" i="13"/>
  <c r="L47" i="13" s="1"/>
  <c r="N47" i="13" s="1"/>
  <c r="AN46" i="13"/>
  <c r="AM46" i="13"/>
  <c r="AL46" i="13"/>
  <c r="AK46" i="13"/>
  <c r="AJ46" i="13"/>
  <c r="AI46" i="13"/>
  <c r="AH46" i="13"/>
  <c r="AG46" i="13"/>
  <c r="AF46" i="13"/>
  <c r="AE46" i="13"/>
  <c r="AC46" i="13"/>
  <c r="J46" i="13"/>
  <c r="L46" i="13" s="1"/>
  <c r="N46" i="13" s="1"/>
  <c r="AN45" i="13"/>
  <c r="AM45" i="13"/>
  <c r="AL45" i="13"/>
  <c r="AK45" i="13"/>
  <c r="AJ45" i="13"/>
  <c r="AI45" i="13"/>
  <c r="AH45" i="13"/>
  <c r="AG45" i="13"/>
  <c r="AF45" i="13"/>
  <c r="AE45" i="13"/>
  <c r="AC45" i="13"/>
  <c r="J45" i="13"/>
  <c r="L45" i="13" s="1"/>
  <c r="N45" i="13" s="1"/>
  <c r="AN44" i="13"/>
  <c r="AM44" i="13"/>
  <c r="AL44" i="13"/>
  <c r="AK44" i="13"/>
  <c r="AJ44" i="13"/>
  <c r="AI44" i="13"/>
  <c r="AH44" i="13"/>
  <c r="AG44" i="13"/>
  <c r="AF44" i="13"/>
  <c r="AE44" i="13"/>
  <c r="AC44" i="13"/>
  <c r="J44" i="13"/>
  <c r="L44" i="13" s="1"/>
  <c r="N44" i="13" s="1"/>
  <c r="AN43" i="13"/>
  <c r="AM43" i="13"/>
  <c r="AL43" i="13"/>
  <c r="AK43" i="13"/>
  <c r="AJ43" i="13"/>
  <c r="AI43" i="13"/>
  <c r="AH43" i="13"/>
  <c r="AG43" i="13"/>
  <c r="AF43" i="13"/>
  <c r="AE43" i="13"/>
  <c r="AC43" i="13"/>
  <c r="J43" i="13"/>
  <c r="L43" i="13" s="1"/>
  <c r="N43" i="13" s="1"/>
  <c r="AN42" i="13"/>
  <c r="AM42" i="13"/>
  <c r="AL42" i="13"/>
  <c r="AK42" i="13"/>
  <c r="AJ42" i="13"/>
  <c r="AI42" i="13"/>
  <c r="AH42" i="13"/>
  <c r="AG42" i="13"/>
  <c r="AF42" i="13"/>
  <c r="AE42" i="13"/>
  <c r="AC42" i="13"/>
  <c r="J42" i="13"/>
  <c r="L42" i="13" s="1"/>
  <c r="N42" i="13" s="1"/>
  <c r="AN41" i="13"/>
  <c r="AM41" i="13"/>
  <c r="AL41" i="13"/>
  <c r="AK41" i="13"/>
  <c r="AJ41" i="13"/>
  <c r="AI41" i="13"/>
  <c r="AH41" i="13"/>
  <c r="AG41" i="13"/>
  <c r="AF41" i="13"/>
  <c r="AE41" i="13"/>
  <c r="AC41" i="13"/>
  <c r="J41" i="13"/>
  <c r="L41" i="13" s="1"/>
  <c r="N41" i="13" s="1"/>
  <c r="AN40" i="13"/>
  <c r="AM40" i="13"/>
  <c r="AL40" i="13"/>
  <c r="AK40" i="13"/>
  <c r="AJ40" i="13"/>
  <c r="AI40" i="13"/>
  <c r="AH40" i="13"/>
  <c r="AG40" i="13"/>
  <c r="AF40" i="13"/>
  <c r="AE40" i="13"/>
  <c r="AC40" i="13"/>
  <c r="J40" i="13"/>
  <c r="L40" i="13" s="1"/>
  <c r="N40" i="13" s="1"/>
  <c r="AN39" i="13"/>
  <c r="AM39" i="13"/>
  <c r="AL39" i="13"/>
  <c r="AK39" i="13"/>
  <c r="AJ39" i="13"/>
  <c r="AI39" i="13"/>
  <c r="AH39" i="13"/>
  <c r="AG39" i="13"/>
  <c r="AF39" i="13"/>
  <c r="AE39" i="13"/>
  <c r="AC39" i="13"/>
  <c r="J39" i="13"/>
  <c r="L39" i="13" s="1"/>
  <c r="N39" i="13" s="1"/>
  <c r="AN38" i="13"/>
  <c r="AM38" i="13"/>
  <c r="AL38" i="13"/>
  <c r="AK38" i="13"/>
  <c r="AJ38" i="13"/>
  <c r="AI38" i="13"/>
  <c r="AH38" i="13"/>
  <c r="AG38" i="13"/>
  <c r="AF38" i="13"/>
  <c r="AE38" i="13"/>
  <c r="AC38" i="13"/>
  <c r="J38" i="13"/>
  <c r="L38" i="13" s="1"/>
  <c r="N38" i="13" s="1"/>
  <c r="AN37" i="13"/>
  <c r="AM37" i="13"/>
  <c r="AL37" i="13"/>
  <c r="AK37" i="13"/>
  <c r="AJ37" i="13"/>
  <c r="AI37" i="13"/>
  <c r="AH37" i="13"/>
  <c r="AG37" i="13"/>
  <c r="AF37" i="13"/>
  <c r="AE37" i="13"/>
  <c r="AC37" i="13"/>
  <c r="J37" i="13"/>
  <c r="L37" i="13" s="1"/>
  <c r="N37" i="13" s="1"/>
  <c r="AN36" i="13"/>
  <c r="AM36" i="13"/>
  <c r="AL36" i="13"/>
  <c r="AK36" i="13"/>
  <c r="AJ36" i="13"/>
  <c r="AI36" i="13"/>
  <c r="AH36" i="13"/>
  <c r="AG36" i="13"/>
  <c r="AF36" i="13"/>
  <c r="AE36" i="13"/>
  <c r="AC36" i="13"/>
  <c r="J36" i="13"/>
  <c r="L36" i="13" s="1"/>
  <c r="N36" i="13" s="1"/>
  <c r="AN35" i="13"/>
  <c r="AM35" i="13"/>
  <c r="AL35" i="13"/>
  <c r="AK35" i="13"/>
  <c r="AJ35" i="13"/>
  <c r="AI35" i="13"/>
  <c r="AH35" i="13"/>
  <c r="AG35" i="13"/>
  <c r="AF35" i="13"/>
  <c r="AE35" i="13"/>
  <c r="AC35" i="13"/>
  <c r="J35" i="13"/>
  <c r="L35" i="13" s="1"/>
  <c r="N35" i="13" s="1"/>
  <c r="AN34" i="13"/>
  <c r="AM34" i="13"/>
  <c r="AL34" i="13"/>
  <c r="AK34" i="13"/>
  <c r="AJ34" i="13"/>
  <c r="AI34" i="13"/>
  <c r="AH34" i="13"/>
  <c r="AG34" i="13"/>
  <c r="AF34" i="13"/>
  <c r="AE34" i="13"/>
  <c r="AC34" i="13"/>
  <c r="J34" i="13"/>
  <c r="L34" i="13" s="1"/>
  <c r="N34" i="13" s="1"/>
  <c r="AN33" i="13"/>
  <c r="AM33" i="13"/>
  <c r="AL33" i="13"/>
  <c r="AK33" i="13"/>
  <c r="AJ33" i="13"/>
  <c r="AI33" i="13"/>
  <c r="AH33" i="13"/>
  <c r="AG33" i="13"/>
  <c r="AF33" i="13"/>
  <c r="AE33" i="13"/>
  <c r="AC33" i="13"/>
  <c r="J33" i="13"/>
  <c r="L33" i="13" s="1"/>
  <c r="N33" i="13" s="1"/>
  <c r="AN32" i="13"/>
  <c r="AM32" i="13"/>
  <c r="AL32" i="13"/>
  <c r="AK32" i="13"/>
  <c r="AJ32" i="13"/>
  <c r="AI32" i="13"/>
  <c r="AH32" i="13"/>
  <c r="AG32" i="13"/>
  <c r="AF32" i="13"/>
  <c r="AE32" i="13"/>
  <c r="AC32" i="13"/>
  <c r="J32" i="13"/>
  <c r="L32" i="13" s="1"/>
  <c r="N32" i="13" s="1"/>
  <c r="AN31" i="13"/>
  <c r="AM31" i="13"/>
  <c r="AL31" i="13"/>
  <c r="AK31" i="13"/>
  <c r="AJ31" i="13"/>
  <c r="AI31" i="13"/>
  <c r="AH31" i="13"/>
  <c r="AG31" i="13"/>
  <c r="AF31" i="13"/>
  <c r="AE31" i="13"/>
  <c r="AC31" i="13"/>
  <c r="J31" i="13"/>
  <c r="L31" i="13" s="1"/>
  <c r="N31" i="13" s="1"/>
  <c r="AN30" i="13"/>
  <c r="AM30" i="13"/>
  <c r="AL30" i="13"/>
  <c r="AK30" i="13"/>
  <c r="AJ30" i="13"/>
  <c r="AI30" i="13"/>
  <c r="AH30" i="13"/>
  <c r="AG30" i="13"/>
  <c r="AF30" i="13"/>
  <c r="AE30" i="13"/>
  <c r="AC30" i="13"/>
  <c r="J30" i="13"/>
  <c r="L30" i="13" s="1"/>
  <c r="N30" i="13" s="1"/>
  <c r="AN29" i="13"/>
  <c r="AM29" i="13"/>
  <c r="AL29" i="13"/>
  <c r="AK29" i="13"/>
  <c r="AJ29" i="13"/>
  <c r="AI29" i="13"/>
  <c r="AH29" i="13"/>
  <c r="AG29" i="13"/>
  <c r="AF29" i="13"/>
  <c r="AE29" i="13"/>
  <c r="I11" i="11" l="1"/>
  <c r="K11" i="11" l="1"/>
  <c r="L11" i="11" s="1"/>
  <c r="J11" i="11"/>
  <c r="H11" i="11"/>
  <c r="I8" i="11"/>
  <c r="K8" i="11"/>
  <c r="K10" i="11" s="1"/>
  <c r="J8" i="11"/>
  <c r="J10" i="11" s="1"/>
  <c r="L8" i="11" l="1"/>
  <c r="I10" i="11"/>
  <c r="L10" i="11" s="1"/>
  <c r="R27" i="18" l="1"/>
  <c r="R29" i="18" s="1"/>
  <c r="D33" i="18"/>
  <c r="D13" i="18"/>
  <c r="D27" i="18" s="1"/>
  <c r="E33" i="18" l="1"/>
  <c r="F33" i="18" s="1"/>
  <c r="G33" i="18" s="1"/>
  <c r="H33" i="18" l="1"/>
  <c r="I33" i="18" s="1"/>
  <c r="J33" i="18" s="1"/>
  <c r="K33" i="18" s="1"/>
  <c r="L33" i="18" s="1"/>
  <c r="M33" i="18" s="1"/>
  <c r="N33" i="18" s="1"/>
  <c r="O33" i="18" s="1"/>
  <c r="S18" i="7"/>
  <c r="E47" i="18"/>
  <c r="E49" i="18" s="1"/>
  <c r="D49" i="18"/>
  <c r="C49" i="18"/>
  <c r="D30" i="18"/>
  <c r="L6" i="18"/>
  <c r="K6" i="18"/>
  <c r="J6" i="18"/>
  <c r="I6" i="18"/>
  <c r="I8" i="18" s="1"/>
  <c r="H6" i="18"/>
  <c r="H8" i="18" s="1"/>
  <c r="P33" i="18" l="1"/>
  <c r="Q33" i="18" s="1"/>
  <c r="R33" i="18" s="1"/>
  <c r="C50" i="18"/>
  <c r="E14" i="18"/>
  <c r="E13" i="18"/>
  <c r="D29" i="18"/>
  <c r="J7" i="18"/>
  <c r="J8" i="18" s="1"/>
  <c r="C27" i="18"/>
  <c r="E50" i="18"/>
  <c r="D50" i="18"/>
  <c r="E30" i="18"/>
  <c r="K7" i="18"/>
  <c r="K8" i="18" s="1"/>
  <c r="E27" i="18" l="1"/>
  <c r="E29" i="18" s="1"/>
  <c r="F30" i="18"/>
  <c r="G16" i="18" s="1"/>
  <c r="F15" i="18"/>
  <c r="G15" i="18" s="1"/>
  <c r="G27" i="18" s="1"/>
  <c r="F14" i="18"/>
  <c r="F27" i="18" s="1"/>
  <c r="D31" i="18"/>
  <c r="C29" i="18"/>
  <c r="C31" i="18"/>
  <c r="L7" i="18"/>
  <c r="L8" i="18" s="1"/>
  <c r="E31" i="18"/>
  <c r="H36" i="18" s="1"/>
  <c r="C32" i="18" l="1"/>
  <c r="F34" i="18"/>
  <c r="F47" i="18" s="1"/>
  <c r="G35" i="18"/>
  <c r="G47" i="18" s="1"/>
  <c r="G49" i="18" s="1"/>
  <c r="E32" i="18"/>
  <c r="H47" i="18"/>
  <c r="H49" i="18" s="1"/>
  <c r="F29" i="18"/>
  <c r="D32" i="18"/>
  <c r="G30" i="18"/>
  <c r="H17" i="18" s="1"/>
  <c r="H16" i="18" l="1"/>
  <c r="H27" i="18" s="1"/>
  <c r="F31" i="18"/>
  <c r="H30" i="18"/>
  <c r="F49" i="18"/>
  <c r="I37" i="18" l="1"/>
  <c r="F32" i="18"/>
  <c r="I17" i="18"/>
  <c r="I47" i="18"/>
  <c r="I49" i="18" s="1"/>
  <c r="G29" i="18"/>
  <c r="G31" i="18"/>
  <c r="I30" i="18"/>
  <c r="J19" i="18" s="1"/>
  <c r="I18" i="18"/>
  <c r="J18" i="18" s="1"/>
  <c r="J27" i="18" s="1"/>
  <c r="H50" i="18"/>
  <c r="G50" i="18"/>
  <c r="F50" i="18"/>
  <c r="K19" i="18" l="1"/>
  <c r="I50" i="18"/>
  <c r="J38" i="18"/>
  <c r="G32" i="18"/>
  <c r="I27" i="18"/>
  <c r="J30" i="18"/>
  <c r="H29" i="18"/>
  <c r="H31" i="18"/>
  <c r="AL13" i="14"/>
  <c r="AK13" i="14"/>
  <c r="AC13" i="14"/>
  <c r="AB13" i="14"/>
  <c r="T13" i="14"/>
  <c r="S13" i="14"/>
  <c r="AI26" i="3"/>
  <c r="AH26" i="3"/>
  <c r="AG26" i="3"/>
  <c r="AF26" i="3"/>
  <c r="AE26" i="3"/>
  <c r="AD26" i="3"/>
  <c r="Z26" i="3"/>
  <c r="Y26" i="3"/>
  <c r="X26" i="3"/>
  <c r="W26" i="3"/>
  <c r="V26" i="3"/>
  <c r="U26" i="3"/>
  <c r="AL17" i="14"/>
  <c r="AK17" i="14"/>
  <c r="AC17" i="14"/>
  <c r="AB17" i="14"/>
  <c r="T17" i="14"/>
  <c r="S17" i="14"/>
  <c r="K17" i="14"/>
  <c r="L17" i="14" s="1"/>
  <c r="T14" i="14"/>
  <c r="S14" i="14"/>
  <c r="AK34" i="4"/>
  <c r="AJ34" i="4"/>
  <c r="AB34" i="4"/>
  <c r="AA34" i="4"/>
  <c r="S34" i="4"/>
  <c r="R34" i="4"/>
  <c r="J34" i="4"/>
  <c r="I34" i="4"/>
  <c r="AL28" i="7"/>
  <c r="AK28" i="7"/>
  <c r="AC28" i="7"/>
  <c r="AB28" i="7"/>
  <c r="S28" i="7"/>
  <c r="U28" i="7" s="1"/>
  <c r="K28" i="7"/>
  <c r="J28" i="7"/>
  <c r="AL20" i="14"/>
  <c r="AK20" i="14"/>
  <c r="AC20" i="14"/>
  <c r="AB20" i="14"/>
  <c r="AD20" i="14" s="1"/>
  <c r="S20" i="14"/>
  <c r="U20" i="14" s="1"/>
  <c r="K20" i="14"/>
  <c r="J20" i="14"/>
  <c r="AL18" i="7"/>
  <c r="AK18" i="7"/>
  <c r="AM18" i="7" s="1"/>
  <c r="AC18" i="7"/>
  <c r="AB18" i="7"/>
  <c r="AD18" i="7" s="1"/>
  <c r="T18" i="7"/>
  <c r="U18" i="7"/>
  <c r="AK16" i="4"/>
  <c r="AJ16" i="4"/>
  <c r="AB16" i="4"/>
  <c r="AA16" i="4"/>
  <c r="S16" i="4"/>
  <c r="R16" i="4"/>
  <c r="AK32" i="4"/>
  <c r="AJ32" i="4"/>
  <c r="AB32" i="4"/>
  <c r="AA32" i="4"/>
  <c r="AC32" i="4" s="1"/>
  <c r="S32" i="4"/>
  <c r="R32" i="4"/>
  <c r="AK12" i="4"/>
  <c r="AJ12" i="4"/>
  <c r="AB12" i="4"/>
  <c r="AA12" i="4"/>
  <c r="S12" i="4"/>
  <c r="R12" i="4"/>
  <c r="J12" i="4"/>
  <c r="I12" i="4"/>
  <c r="J19" i="7"/>
  <c r="K19" i="7"/>
  <c r="S19" i="7"/>
  <c r="T19" i="7"/>
  <c r="U19" i="7"/>
  <c r="AB19" i="7"/>
  <c r="AC19" i="7"/>
  <c r="AK19" i="7"/>
  <c r="AL19" i="7"/>
  <c r="K39" i="18" l="1"/>
  <c r="H32" i="18"/>
  <c r="AM19" i="7"/>
  <c r="AL16" i="4"/>
  <c r="AO28" i="7"/>
  <c r="AO19" i="7"/>
  <c r="AM28" i="7"/>
  <c r="T16" i="4"/>
  <c r="AL32" i="4"/>
  <c r="T34" i="4"/>
  <c r="AD19" i="7"/>
  <c r="L19" i="7"/>
  <c r="L28" i="7"/>
  <c r="AN19" i="7"/>
  <c r="AD28" i="7"/>
  <c r="AO20" i="14"/>
  <c r="U17" i="14"/>
  <c r="AD13" i="14"/>
  <c r="AM13" i="14"/>
  <c r="AM20" i="14"/>
  <c r="U13" i="14"/>
  <c r="AC34" i="4"/>
  <c r="AL34" i="4"/>
  <c r="AN34" i="4"/>
  <c r="T32" i="4"/>
  <c r="AC16" i="4"/>
  <c r="AN20" i="14"/>
  <c r="AD17" i="14"/>
  <c r="U14" i="14"/>
  <c r="I29" i="18"/>
  <c r="I31" i="18"/>
  <c r="K30" i="18"/>
  <c r="L21" i="18" s="1"/>
  <c r="K20" i="18"/>
  <c r="L20" i="18" s="1"/>
  <c r="L27" i="18" s="1"/>
  <c r="J47" i="18"/>
  <c r="AO17" i="14"/>
  <c r="AM34" i="4"/>
  <c r="AN17" i="14"/>
  <c r="AM17" i="14"/>
  <c r="L20" i="14"/>
  <c r="K34" i="4"/>
  <c r="AN28" i="7"/>
  <c r="AM12" i="4"/>
  <c r="T12" i="4"/>
  <c r="AL12" i="4"/>
  <c r="AN12" i="4"/>
  <c r="AC12" i="4"/>
  <c r="K12" i="4"/>
  <c r="I32" i="18" l="1"/>
  <c r="L40" i="18"/>
  <c r="K27" i="18"/>
  <c r="AP19" i="7"/>
  <c r="AP28" i="7"/>
  <c r="AO34" i="4"/>
  <c r="AP20" i="14"/>
  <c r="AP17" i="14"/>
  <c r="J49" i="18"/>
  <c r="J31" i="18"/>
  <c r="J29" i="18"/>
  <c r="L30" i="18"/>
  <c r="M21" i="18" s="1"/>
  <c r="K47" i="18"/>
  <c r="K49" i="18" s="1"/>
  <c r="AO12" i="4"/>
  <c r="J50" i="18" l="1"/>
  <c r="K50" i="18"/>
  <c r="M41" i="18"/>
  <c r="J32" i="18"/>
  <c r="L47" i="18"/>
  <c r="L49" i="18" s="1"/>
  <c r="L50" i="18" s="1"/>
  <c r="K29" i="18"/>
  <c r="K31" i="18"/>
  <c r="M30" i="18"/>
  <c r="M22" i="18"/>
  <c r="M27" i="18" s="1"/>
  <c r="K32" i="18" l="1"/>
  <c r="N42" i="18"/>
  <c r="N22" i="18"/>
  <c r="M47" i="18"/>
  <c r="L29" i="18"/>
  <c r="L31" i="18"/>
  <c r="N30" i="18"/>
  <c r="N23" i="18"/>
  <c r="L32" i="18" l="1"/>
  <c r="O43" i="18"/>
  <c r="N27" i="18"/>
  <c r="O23" i="18"/>
  <c r="M29" i="18"/>
  <c r="M31" i="18"/>
  <c r="O30" i="18"/>
  <c r="P25" i="18" s="1"/>
  <c r="O24" i="18"/>
  <c r="N47" i="18"/>
  <c r="N49" i="18" s="1"/>
  <c r="M49" i="18"/>
  <c r="M9" i="2"/>
  <c r="N9" i="2"/>
  <c r="O9" i="2"/>
  <c r="P9" i="2"/>
  <c r="Q9" i="2"/>
  <c r="U9" i="2"/>
  <c r="V9" i="2"/>
  <c r="Y9" i="2"/>
  <c r="Z9" i="2"/>
  <c r="AD9" i="2"/>
  <c r="AE9" i="2"/>
  <c r="AF9" i="2"/>
  <c r="AG9" i="2"/>
  <c r="AH9" i="2"/>
  <c r="X9" i="2"/>
  <c r="W9" i="2"/>
  <c r="F9" i="2"/>
  <c r="G9" i="2"/>
  <c r="D9" i="2"/>
  <c r="C9" i="2"/>
  <c r="AK14" i="2"/>
  <c r="AJ14" i="2"/>
  <c r="AB14" i="2"/>
  <c r="AA14" i="2"/>
  <c r="S14" i="2"/>
  <c r="T14" i="2" s="1"/>
  <c r="AJ21" i="14"/>
  <c r="AI15" i="2" s="1"/>
  <c r="AI21" i="14"/>
  <c r="AH15" i="2" s="1"/>
  <c r="AH21" i="14"/>
  <c r="AG15" i="2" s="1"/>
  <c r="AG21" i="14"/>
  <c r="AF15" i="2" s="1"/>
  <c r="AF21" i="14"/>
  <c r="AE15" i="2" s="1"/>
  <c r="AE21" i="14"/>
  <c r="AD15" i="2" s="1"/>
  <c r="AA21" i="14"/>
  <c r="Z15" i="2" s="1"/>
  <c r="Z21" i="14"/>
  <c r="Y15" i="2" s="1"/>
  <c r="Y21" i="14"/>
  <c r="X15" i="2" s="1"/>
  <c r="X21" i="14"/>
  <c r="W15" i="2" s="1"/>
  <c r="W21" i="14"/>
  <c r="V15" i="2" s="1"/>
  <c r="V21" i="14"/>
  <c r="U15" i="2" s="1"/>
  <c r="R21" i="14"/>
  <c r="Q15" i="2" s="1"/>
  <c r="Q21" i="14"/>
  <c r="P15" i="2" s="1"/>
  <c r="P21" i="14"/>
  <c r="O15" i="2" s="1"/>
  <c r="O21" i="14"/>
  <c r="N15" i="2" s="1"/>
  <c r="M15" i="2"/>
  <c r="M21" i="14"/>
  <c r="L15" i="2" s="1"/>
  <c r="I21" i="14"/>
  <c r="H15" i="2" s="1"/>
  <c r="H21" i="14"/>
  <c r="G15" i="2" s="1"/>
  <c r="G21" i="14"/>
  <c r="F15" i="2" s="1"/>
  <c r="E15" i="2"/>
  <c r="D15" i="2"/>
  <c r="C15" i="2"/>
  <c r="AL14" i="14"/>
  <c r="AK14" i="14"/>
  <c r="AC14" i="14"/>
  <c r="AB14" i="14"/>
  <c r="K14" i="14"/>
  <c r="J14" i="14"/>
  <c r="AL15" i="14"/>
  <c r="AK15" i="14"/>
  <c r="AC15" i="14"/>
  <c r="AB15" i="14"/>
  <c r="T15" i="14"/>
  <c r="S15" i="14"/>
  <c r="K15" i="14"/>
  <c r="AL19" i="14"/>
  <c r="AK19" i="14"/>
  <c r="AC19" i="14"/>
  <c r="AB19" i="14"/>
  <c r="T19" i="14"/>
  <c r="S19" i="14"/>
  <c r="K19" i="14"/>
  <c r="J19" i="14"/>
  <c r="AL16" i="14"/>
  <c r="AK16" i="14"/>
  <c r="AC16" i="14"/>
  <c r="AB16" i="14"/>
  <c r="T16" i="14"/>
  <c r="S16" i="14"/>
  <c r="K16" i="14"/>
  <c r="K13" i="14"/>
  <c r="J13" i="14"/>
  <c r="AL11" i="14"/>
  <c r="AK11" i="14"/>
  <c r="AC11" i="14"/>
  <c r="T11" i="14"/>
  <c r="S11" i="14"/>
  <c r="K11" i="14"/>
  <c r="J11" i="14"/>
  <c r="AL10" i="14"/>
  <c r="AK10" i="14"/>
  <c r="AC10" i="14"/>
  <c r="AB10" i="14"/>
  <c r="T10" i="14"/>
  <c r="S10" i="14"/>
  <c r="K10" i="14"/>
  <c r="J10" i="14"/>
  <c r="AL9" i="14"/>
  <c r="AK9" i="14"/>
  <c r="AM9" i="14" s="1"/>
  <c r="AC9" i="14"/>
  <c r="AB9" i="14"/>
  <c r="T9" i="14"/>
  <c r="S9" i="14"/>
  <c r="K9" i="14"/>
  <c r="J9" i="14"/>
  <c r="F10" i="9"/>
  <c r="F9" i="9"/>
  <c r="F8" i="9"/>
  <c r="R29" i="7"/>
  <c r="Q13" i="2" s="1"/>
  <c r="Q29" i="7"/>
  <c r="P13" i="2" s="1"/>
  <c r="P29" i="7"/>
  <c r="O13" i="2" s="1"/>
  <c r="O29" i="7"/>
  <c r="N13" i="2" s="1"/>
  <c r="N29" i="7"/>
  <c r="M13" i="2" s="1"/>
  <c r="M29" i="7"/>
  <c r="L13" i="2" s="1"/>
  <c r="AJ29" i="7"/>
  <c r="AI13" i="2" s="1"/>
  <c r="AI29" i="7"/>
  <c r="AH13" i="2" s="1"/>
  <c r="AH29" i="7"/>
  <c r="AG13" i="2" s="1"/>
  <c r="AF13" i="2"/>
  <c r="AE13" i="2"/>
  <c r="AE29" i="7"/>
  <c r="AD13" i="2" s="1"/>
  <c r="AA29" i="7"/>
  <c r="Z13" i="2" s="1"/>
  <c r="Z29" i="7"/>
  <c r="Y13" i="2" s="1"/>
  <c r="Y29" i="7"/>
  <c r="X13" i="2" s="1"/>
  <c r="X29" i="7"/>
  <c r="W13" i="2" s="1"/>
  <c r="W29" i="7"/>
  <c r="V13" i="2" s="1"/>
  <c r="U13" i="2"/>
  <c r="I29" i="7"/>
  <c r="H13" i="2" s="1"/>
  <c r="H29" i="7"/>
  <c r="G13" i="2" s="1"/>
  <c r="G29" i="7"/>
  <c r="F13" i="2" s="1"/>
  <c r="F29" i="7"/>
  <c r="E13" i="2" s="1"/>
  <c r="E29" i="7"/>
  <c r="D13" i="2" s="1"/>
  <c r="D29" i="7"/>
  <c r="C13" i="2" s="1"/>
  <c r="AI12" i="2"/>
  <c r="AH12" i="2"/>
  <c r="AG12" i="2"/>
  <c r="AF12" i="2"/>
  <c r="AE12" i="2"/>
  <c r="AD12" i="2"/>
  <c r="Z12" i="2"/>
  <c r="Y12" i="2"/>
  <c r="X12" i="2"/>
  <c r="W12" i="2"/>
  <c r="V12" i="2"/>
  <c r="U12" i="2"/>
  <c r="Q12" i="2"/>
  <c r="P12" i="2"/>
  <c r="O12" i="2"/>
  <c r="N12" i="2"/>
  <c r="L12" i="2"/>
  <c r="H12" i="2"/>
  <c r="G12" i="2"/>
  <c r="F12" i="2"/>
  <c r="E12" i="2"/>
  <c r="AI10" i="2"/>
  <c r="AH10" i="2"/>
  <c r="AG10" i="2"/>
  <c r="AF10" i="2"/>
  <c r="AE10" i="2"/>
  <c r="AD10" i="2"/>
  <c r="Z10" i="2"/>
  <c r="Y10" i="2"/>
  <c r="X10" i="2"/>
  <c r="W10" i="2"/>
  <c r="V10" i="2"/>
  <c r="U10" i="2"/>
  <c r="Q10" i="2"/>
  <c r="P10" i="2"/>
  <c r="O10" i="2"/>
  <c r="N10" i="2"/>
  <c r="M10" i="2"/>
  <c r="L10" i="2"/>
  <c r="H10" i="2"/>
  <c r="G10" i="2"/>
  <c r="F10" i="2"/>
  <c r="E10" i="2"/>
  <c r="D10" i="2"/>
  <c r="C10" i="2"/>
  <c r="AK30" i="5"/>
  <c r="AJ30" i="5"/>
  <c r="AB30" i="5"/>
  <c r="AA30" i="5"/>
  <c r="S30" i="5"/>
  <c r="R30" i="5"/>
  <c r="J30" i="5"/>
  <c r="I30" i="5"/>
  <c r="AK25" i="5"/>
  <c r="AJ25" i="5"/>
  <c r="AB25" i="5"/>
  <c r="AA25" i="5"/>
  <c r="S25" i="5"/>
  <c r="R25" i="5"/>
  <c r="J25" i="5"/>
  <c r="I25" i="5"/>
  <c r="AK18" i="5"/>
  <c r="AJ18" i="5"/>
  <c r="AB18" i="5"/>
  <c r="AA18" i="5"/>
  <c r="S18" i="5"/>
  <c r="R18" i="5"/>
  <c r="J18" i="5"/>
  <c r="I18" i="5"/>
  <c r="AK14" i="5"/>
  <c r="AJ14" i="5"/>
  <c r="AB14" i="5"/>
  <c r="AA14" i="5"/>
  <c r="S14" i="5"/>
  <c r="R14" i="5"/>
  <c r="J14" i="5"/>
  <c r="I14" i="5"/>
  <c r="AK10" i="5"/>
  <c r="AJ10" i="5"/>
  <c r="AB10" i="5"/>
  <c r="AA10" i="5"/>
  <c r="S10" i="5"/>
  <c r="R10" i="5"/>
  <c r="J10" i="5"/>
  <c r="I10" i="5"/>
  <c r="AK17" i="4"/>
  <c r="AJ17" i="4"/>
  <c r="AB17" i="4"/>
  <c r="AA17" i="4"/>
  <c r="S17" i="4"/>
  <c r="R17" i="4"/>
  <c r="J17" i="4"/>
  <c r="I17" i="4"/>
  <c r="AK11" i="4"/>
  <c r="AJ11" i="4"/>
  <c r="AB11" i="4"/>
  <c r="AA11" i="4"/>
  <c r="S11" i="4"/>
  <c r="R11" i="4"/>
  <c r="J11" i="4"/>
  <c r="I11" i="4"/>
  <c r="AK10" i="4"/>
  <c r="AJ10" i="4"/>
  <c r="AB10" i="4"/>
  <c r="AA10" i="4"/>
  <c r="S10" i="4"/>
  <c r="R10" i="4"/>
  <c r="J10" i="4"/>
  <c r="I10" i="4"/>
  <c r="AK35" i="4"/>
  <c r="AJ35" i="4"/>
  <c r="AK33" i="4"/>
  <c r="AJ33" i="4"/>
  <c r="AK31" i="4"/>
  <c r="AJ31" i="4"/>
  <c r="AK30" i="4"/>
  <c r="AJ30" i="4"/>
  <c r="AK29" i="4"/>
  <c r="AJ29" i="4"/>
  <c r="AK27" i="4"/>
  <c r="AJ27" i="4"/>
  <c r="AK26" i="4"/>
  <c r="AJ26" i="4"/>
  <c r="AK25" i="4"/>
  <c r="AJ25" i="4"/>
  <c r="AK24" i="4"/>
  <c r="AJ24" i="4"/>
  <c r="AK22" i="4"/>
  <c r="AJ22" i="4"/>
  <c r="AK21" i="4"/>
  <c r="AJ21" i="4"/>
  <c r="AK20" i="4"/>
  <c r="AJ20" i="4"/>
  <c r="AK18" i="4"/>
  <c r="AJ18" i="4"/>
  <c r="AK15" i="4"/>
  <c r="AJ15" i="4"/>
  <c r="AK14" i="4"/>
  <c r="AJ14" i="4"/>
  <c r="AK13" i="4"/>
  <c r="AJ13" i="4"/>
  <c r="AK9" i="4"/>
  <c r="AJ9" i="4"/>
  <c r="AB35" i="4"/>
  <c r="AA35" i="4"/>
  <c r="AB33" i="4"/>
  <c r="AA33" i="4"/>
  <c r="AB31" i="4"/>
  <c r="AA31" i="4"/>
  <c r="AB30" i="4"/>
  <c r="AA30" i="4"/>
  <c r="AB29" i="4"/>
  <c r="AA29" i="4"/>
  <c r="AB27" i="4"/>
  <c r="AA27" i="4"/>
  <c r="AB26" i="4"/>
  <c r="AA26" i="4"/>
  <c r="AB25" i="4"/>
  <c r="AA25" i="4"/>
  <c r="AB24" i="4"/>
  <c r="AA24" i="4"/>
  <c r="AB22" i="4"/>
  <c r="AA22" i="4"/>
  <c r="AB21" i="4"/>
  <c r="AA21" i="4"/>
  <c r="AB20" i="4"/>
  <c r="AA20" i="4"/>
  <c r="AB18" i="4"/>
  <c r="AA18" i="4"/>
  <c r="AB15" i="4"/>
  <c r="AA15" i="4"/>
  <c r="AB14" i="4"/>
  <c r="AA14" i="4"/>
  <c r="AB13" i="4"/>
  <c r="AA13" i="4"/>
  <c r="AB9" i="4"/>
  <c r="AA9" i="4"/>
  <c r="S35" i="4"/>
  <c r="R35" i="4"/>
  <c r="S33" i="4"/>
  <c r="R33" i="4"/>
  <c r="S31" i="4"/>
  <c r="R31" i="4"/>
  <c r="S30" i="4"/>
  <c r="R30" i="4"/>
  <c r="S29" i="4"/>
  <c r="R29" i="4"/>
  <c r="S27" i="4"/>
  <c r="R27" i="4"/>
  <c r="S26" i="4"/>
  <c r="R26" i="4"/>
  <c r="S25" i="4"/>
  <c r="R25" i="4"/>
  <c r="S24" i="4"/>
  <c r="R24" i="4"/>
  <c r="S22" i="4"/>
  <c r="R22" i="4"/>
  <c r="S21" i="4"/>
  <c r="R21" i="4"/>
  <c r="S20" i="4"/>
  <c r="R20" i="4"/>
  <c r="S18" i="4"/>
  <c r="R18" i="4"/>
  <c r="S15" i="4"/>
  <c r="R15" i="4"/>
  <c r="S14" i="4"/>
  <c r="R14" i="4"/>
  <c r="S13" i="4"/>
  <c r="R13" i="4"/>
  <c r="S9" i="4"/>
  <c r="R9" i="4"/>
  <c r="J35" i="4"/>
  <c r="I35" i="4"/>
  <c r="J33" i="4"/>
  <c r="I33" i="4"/>
  <c r="J31" i="4"/>
  <c r="I31" i="4"/>
  <c r="J32" i="4"/>
  <c r="I32" i="4"/>
  <c r="J18" i="4"/>
  <c r="I18" i="4"/>
  <c r="AI9" i="2"/>
  <c r="H9" i="2"/>
  <c r="I19" i="3"/>
  <c r="J19" i="3"/>
  <c r="R19" i="3"/>
  <c r="S19" i="3"/>
  <c r="AA19" i="3"/>
  <c r="AB19" i="3"/>
  <c r="AJ19" i="3"/>
  <c r="AK19" i="3"/>
  <c r="R16" i="3"/>
  <c r="AK21" i="3"/>
  <c r="AJ21" i="3"/>
  <c r="AB21" i="3"/>
  <c r="AA21" i="3"/>
  <c r="S21" i="3"/>
  <c r="R21" i="3"/>
  <c r="J21" i="3"/>
  <c r="I21" i="3"/>
  <c r="AK14" i="3"/>
  <c r="AJ14" i="3"/>
  <c r="AB14" i="3"/>
  <c r="AA14" i="3"/>
  <c r="S14" i="3"/>
  <c r="R14" i="3"/>
  <c r="J14" i="3"/>
  <c r="I14" i="3"/>
  <c r="AK24" i="3"/>
  <c r="AJ24" i="3"/>
  <c r="AB24" i="3"/>
  <c r="AA24" i="3"/>
  <c r="S24" i="3"/>
  <c r="R24" i="3"/>
  <c r="J24" i="3"/>
  <c r="I24" i="3"/>
  <c r="I18" i="3"/>
  <c r="J18" i="3"/>
  <c r="I22" i="3"/>
  <c r="J22" i="3"/>
  <c r="I23" i="3"/>
  <c r="J23" i="3"/>
  <c r="I25" i="3"/>
  <c r="J25" i="3"/>
  <c r="I15" i="3"/>
  <c r="F29" i="9"/>
  <c r="F28" i="9"/>
  <c r="F27" i="9"/>
  <c r="F26" i="9"/>
  <c r="F25" i="9"/>
  <c r="F23" i="9"/>
  <c r="F22" i="9"/>
  <c r="F21" i="9"/>
  <c r="F19" i="9"/>
  <c r="F18" i="9"/>
  <c r="F17" i="9"/>
  <c r="F16" i="9"/>
  <c r="AL27" i="7"/>
  <c r="AK27" i="7"/>
  <c r="AC27" i="7"/>
  <c r="AB27" i="7"/>
  <c r="S27" i="7"/>
  <c r="U27" i="7" s="1"/>
  <c r="K27" i="7"/>
  <c r="J27" i="7"/>
  <c r="AL26" i="7"/>
  <c r="AK26" i="7"/>
  <c r="AC26" i="7"/>
  <c r="AB26" i="7"/>
  <c r="T26" i="7"/>
  <c r="S26" i="7"/>
  <c r="K26" i="7"/>
  <c r="J26" i="7"/>
  <c r="AL25" i="7"/>
  <c r="AK25" i="7"/>
  <c r="AC25" i="7"/>
  <c r="AB25" i="7"/>
  <c r="T25" i="7"/>
  <c r="S25" i="7"/>
  <c r="K25" i="7"/>
  <c r="J25" i="7"/>
  <c r="AL24" i="7"/>
  <c r="AK24" i="7"/>
  <c r="AC24" i="7"/>
  <c r="AB24" i="7"/>
  <c r="T24" i="7"/>
  <c r="S24" i="7"/>
  <c r="K24" i="7"/>
  <c r="J24" i="7"/>
  <c r="AL22" i="7"/>
  <c r="AK22" i="7"/>
  <c r="AC22" i="7"/>
  <c r="AB22" i="7"/>
  <c r="T22" i="7"/>
  <c r="S22" i="7"/>
  <c r="K22" i="7"/>
  <c r="J22" i="7"/>
  <c r="AL21" i="7"/>
  <c r="AK21" i="7"/>
  <c r="AC21" i="7"/>
  <c r="AB21" i="7"/>
  <c r="T21" i="7"/>
  <c r="S21" i="7"/>
  <c r="K21" i="7"/>
  <c r="J21" i="7"/>
  <c r="AL20" i="7"/>
  <c r="AK20" i="7"/>
  <c r="AC20" i="7"/>
  <c r="AB20" i="7"/>
  <c r="T20" i="7"/>
  <c r="S20" i="7"/>
  <c r="K20" i="7"/>
  <c r="J20" i="7"/>
  <c r="K18" i="7"/>
  <c r="J18" i="7"/>
  <c r="AL16" i="7"/>
  <c r="AK16" i="7"/>
  <c r="AC16" i="7"/>
  <c r="AB16" i="7"/>
  <c r="T16" i="7"/>
  <c r="S16" i="7"/>
  <c r="K16" i="7"/>
  <c r="J16" i="7"/>
  <c r="AL15" i="7"/>
  <c r="AK15" i="7"/>
  <c r="AC15" i="7"/>
  <c r="AB15" i="7"/>
  <c r="T15" i="7"/>
  <c r="S15" i="7"/>
  <c r="K15" i="7"/>
  <c r="J15" i="7"/>
  <c r="AL14" i="7"/>
  <c r="AK14" i="7"/>
  <c r="AC14" i="7"/>
  <c r="AB14" i="7"/>
  <c r="T14" i="7"/>
  <c r="S14" i="7"/>
  <c r="K14" i="7"/>
  <c r="J14" i="7"/>
  <c r="AL13" i="7"/>
  <c r="AK13" i="7"/>
  <c r="AC13" i="7"/>
  <c r="AB13" i="7"/>
  <c r="T13" i="7"/>
  <c r="S13" i="7"/>
  <c r="K13" i="7"/>
  <c r="J13" i="7"/>
  <c r="AL11" i="7"/>
  <c r="AK11" i="7"/>
  <c r="AC11" i="7"/>
  <c r="AB11" i="7"/>
  <c r="T11" i="7"/>
  <c r="S11" i="7"/>
  <c r="K11" i="7"/>
  <c r="J11" i="7"/>
  <c r="AL10" i="7"/>
  <c r="AK10" i="7"/>
  <c r="AC10" i="7"/>
  <c r="AB10" i="7"/>
  <c r="T10" i="7"/>
  <c r="S10" i="7"/>
  <c r="K10" i="7"/>
  <c r="J10" i="7"/>
  <c r="AL9" i="7"/>
  <c r="AK9" i="7"/>
  <c r="AC9" i="7"/>
  <c r="AB9" i="7"/>
  <c r="T9" i="7"/>
  <c r="S9" i="7"/>
  <c r="K9" i="7"/>
  <c r="J9" i="7"/>
  <c r="D12" i="2"/>
  <c r="C12" i="2"/>
  <c r="AB29" i="6"/>
  <c r="AA29" i="6"/>
  <c r="S29" i="6"/>
  <c r="J29" i="6"/>
  <c r="I29" i="6"/>
  <c r="AB28" i="6"/>
  <c r="S28" i="6"/>
  <c r="J28" i="6"/>
  <c r="I28" i="6"/>
  <c r="AM28" i="6" s="1"/>
  <c r="AJ27" i="6"/>
  <c r="AB27" i="6"/>
  <c r="AA27" i="6"/>
  <c r="S27" i="6"/>
  <c r="J27" i="6"/>
  <c r="I27" i="6"/>
  <c r="AK25" i="6"/>
  <c r="AJ25" i="6"/>
  <c r="AB25" i="6"/>
  <c r="S25" i="6"/>
  <c r="R25" i="6"/>
  <c r="J25" i="6"/>
  <c r="I25" i="6"/>
  <c r="AK24" i="6"/>
  <c r="AJ24" i="6"/>
  <c r="AB24" i="6"/>
  <c r="S24" i="6"/>
  <c r="R24" i="6"/>
  <c r="J24" i="6"/>
  <c r="I24" i="6"/>
  <c r="AK23" i="6"/>
  <c r="AJ23" i="6"/>
  <c r="AB23" i="6"/>
  <c r="S23" i="6"/>
  <c r="R23" i="6"/>
  <c r="J23" i="6"/>
  <c r="AK21" i="6"/>
  <c r="AJ21" i="6"/>
  <c r="AB21" i="6"/>
  <c r="S21" i="6"/>
  <c r="R21" i="6"/>
  <c r="AM21" i="6" s="1"/>
  <c r="J21" i="6"/>
  <c r="AK20" i="6"/>
  <c r="AJ20" i="6"/>
  <c r="AM20" i="6" s="1"/>
  <c r="AB20" i="6"/>
  <c r="S20" i="6"/>
  <c r="J20" i="6"/>
  <c r="AK19" i="6"/>
  <c r="AJ19" i="6"/>
  <c r="AL19" i="6" s="1"/>
  <c r="AB19" i="6"/>
  <c r="S19" i="6"/>
  <c r="R19" i="6"/>
  <c r="AM19" i="6" s="1"/>
  <c r="J19" i="6"/>
  <c r="AK18" i="6"/>
  <c r="AJ18" i="6"/>
  <c r="AB18" i="6"/>
  <c r="S18" i="6"/>
  <c r="R18" i="6"/>
  <c r="J18" i="6"/>
  <c r="I18" i="6"/>
  <c r="AK16" i="6"/>
  <c r="AJ16" i="6"/>
  <c r="AB16" i="6"/>
  <c r="S16" i="6"/>
  <c r="R16" i="6"/>
  <c r="J16" i="6"/>
  <c r="AK15" i="6"/>
  <c r="AJ15" i="6"/>
  <c r="AB15" i="6"/>
  <c r="S15" i="6"/>
  <c r="R15" i="6"/>
  <c r="J15" i="6"/>
  <c r="AK14" i="6"/>
  <c r="AJ14" i="6"/>
  <c r="AB14" i="6"/>
  <c r="S14" i="6"/>
  <c r="R14" i="6"/>
  <c r="J14" i="6"/>
  <c r="AK13" i="6"/>
  <c r="AJ13" i="6"/>
  <c r="AB13" i="6"/>
  <c r="S13" i="6"/>
  <c r="R13" i="6"/>
  <c r="J13" i="6"/>
  <c r="I13" i="6"/>
  <c r="AK11" i="6"/>
  <c r="AJ11" i="6"/>
  <c r="AB11" i="6"/>
  <c r="S11" i="6"/>
  <c r="R11" i="6"/>
  <c r="J11" i="6"/>
  <c r="I11" i="6"/>
  <c r="AK10" i="6"/>
  <c r="AJ10" i="6"/>
  <c r="AB10" i="6"/>
  <c r="S10" i="6"/>
  <c r="R10" i="6"/>
  <c r="J10" i="6"/>
  <c r="I10" i="6"/>
  <c r="AK9" i="6"/>
  <c r="AJ9" i="6"/>
  <c r="AB9" i="6"/>
  <c r="AB30" i="6" s="1"/>
  <c r="S9" i="6"/>
  <c r="R9" i="6"/>
  <c r="J9" i="6"/>
  <c r="I9" i="6"/>
  <c r="AI32" i="5"/>
  <c r="AI11" i="2" s="1"/>
  <c r="AH32" i="5"/>
  <c r="AH11" i="2" s="1"/>
  <c r="AG32" i="5"/>
  <c r="AG11" i="2" s="1"/>
  <c r="AF11" i="2"/>
  <c r="AE11" i="2"/>
  <c r="AD32" i="5"/>
  <c r="AD11" i="2" s="1"/>
  <c r="Z32" i="5"/>
  <c r="Z11" i="2" s="1"/>
  <c r="Y32" i="5"/>
  <c r="Y11" i="2" s="1"/>
  <c r="X32" i="5"/>
  <c r="X11" i="2" s="1"/>
  <c r="W32" i="5"/>
  <c r="W11" i="2" s="1"/>
  <c r="V32" i="5"/>
  <c r="V11" i="2" s="1"/>
  <c r="U32" i="5"/>
  <c r="U11" i="2" s="1"/>
  <c r="Q32" i="5"/>
  <c r="Q11" i="2" s="1"/>
  <c r="P32" i="5"/>
  <c r="P11" i="2" s="1"/>
  <c r="O32" i="5"/>
  <c r="O11" i="2" s="1"/>
  <c r="N11" i="2"/>
  <c r="M32" i="5"/>
  <c r="M11" i="2" s="1"/>
  <c r="L11" i="2"/>
  <c r="H11" i="2"/>
  <c r="G11" i="2"/>
  <c r="F11" i="2"/>
  <c r="E11" i="2"/>
  <c r="D11" i="2"/>
  <c r="C11" i="2"/>
  <c r="AK31" i="5"/>
  <c r="AJ31" i="5"/>
  <c r="AB31" i="5"/>
  <c r="AA31" i="5"/>
  <c r="S31" i="5"/>
  <c r="R31" i="5"/>
  <c r="J31" i="5"/>
  <c r="I31" i="5"/>
  <c r="AK29" i="5"/>
  <c r="AJ29" i="5"/>
  <c r="AB29" i="5"/>
  <c r="AA29" i="5"/>
  <c r="S29" i="5"/>
  <c r="R29" i="5"/>
  <c r="J29" i="5"/>
  <c r="I29" i="5"/>
  <c r="AK28" i="5"/>
  <c r="AJ28" i="5"/>
  <c r="AB28" i="5"/>
  <c r="AA28" i="5"/>
  <c r="S28" i="5"/>
  <c r="R28" i="5"/>
  <c r="J28" i="5"/>
  <c r="I28" i="5"/>
  <c r="AK26" i="5"/>
  <c r="AJ26" i="5"/>
  <c r="AB26" i="5"/>
  <c r="AA26" i="5"/>
  <c r="S26" i="5"/>
  <c r="R26" i="5"/>
  <c r="J26" i="5"/>
  <c r="I26" i="5"/>
  <c r="AK24" i="5"/>
  <c r="AJ24" i="5"/>
  <c r="AB24" i="5"/>
  <c r="AA24" i="5"/>
  <c r="S24" i="5"/>
  <c r="R24" i="5"/>
  <c r="J24" i="5"/>
  <c r="I24" i="5"/>
  <c r="AK23" i="5"/>
  <c r="AJ23" i="5"/>
  <c r="AB23" i="5"/>
  <c r="AA23" i="5"/>
  <c r="S23" i="5"/>
  <c r="R23" i="5"/>
  <c r="J23" i="5"/>
  <c r="I23" i="5"/>
  <c r="AK22" i="5"/>
  <c r="AJ22" i="5"/>
  <c r="AB22" i="5"/>
  <c r="AA22" i="5"/>
  <c r="S22" i="5"/>
  <c r="R22" i="5"/>
  <c r="J22" i="5"/>
  <c r="I22" i="5"/>
  <c r="AK21" i="5"/>
  <c r="AJ21" i="5"/>
  <c r="AB21" i="5"/>
  <c r="AA21" i="5"/>
  <c r="S21" i="5"/>
  <c r="R21" i="5"/>
  <c r="J21" i="5"/>
  <c r="I21" i="5"/>
  <c r="AK19" i="5"/>
  <c r="AJ19" i="5"/>
  <c r="AB19" i="5"/>
  <c r="AA19" i="5"/>
  <c r="S19" i="5"/>
  <c r="R19" i="5"/>
  <c r="J19" i="5"/>
  <c r="I19" i="5"/>
  <c r="AK17" i="5"/>
  <c r="AJ17" i="5"/>
  <c r="AB17" i="5"/>
  <c r="AA17" i="5"/>
  <c r="S17" i="5"/>
  <c r="R17" i="5"/>
  <c r="J17" i="5"/>
  <c r="I17" i="5"/>
  <c r="AK15" i="5"/>
  <c r="AJ15" i="5"/>
  <c r="AB15" i="5"/>
  <c r="AA15" i="5"/>
  <c r="S15" i="5"/>
  <c r="R15" i="5"/>
  <c r="J15" i="5"/>
  <c r="I15" i="5"/>
  <c r="AK13" i="5"/>
  <c r="AJ13" i="5"/>
  <c r="AB13" i="5"/>
  <c r="AA13" i="5"/>
  <c r="S13" i="5"/>
  <c r="R13" i="5"/>
  <c r="J13" i="5"/>
  <c r="I13" i="5"/>
  <c r="AK11" i="5"/>
  <c r="AJ11" i="5"/>
  <c r="AB11" i="5"/>
  <c r="AA11" i="5"/>
  <c r="S11" i="5"/>
  <c r="R11" i="5"/>
  <c r="J11" i="5"/>
  <c r="I11" i="5"/>
  <c r="AK9" i="5"/>
  <c r="AJ9" i="5"/>
  <c r="AB9" i="5"/>
  <c r="AA9" i="5"/>
  <c r="S9" i="5"/>
  <c r="R9" i="5"/>
  <c r="J9" i="5"/>
  <c r="I9" i="5"/>
  <c r="J30" i="4"/>
  <c r="I30" i="4"/>
  <c r="J29" i="4"/>
  <c r="I29" i="4"/>
  <c r="J27" i="4"/>
  <c r="I27" i="4"/>
  <c r="J26" i="4"/>
  <c r="I26" i="4"/>
  <c r="J25" i="4"/>
  <c r="I25" i="4"/>
  <c r="J24" i="4"/>
  <c r="I24" i="4"/>
  <c r="J22" i="4"/>
  <c r="I22" i="4"/>
  <c r="J21" i="4"/>
  <c r="I21" i="4"/>
  <c r="J20" i="4"/>
  <c r="I20" i="4"/>
  <c r="J16" i="4"/>
  <c r="I16" i="4"/>
  <c r="J15" i="4"/>
  <c r="I15" i="4"/>
  <c r="J14" i="4"/>
  <c r="I14" i="4"/>
  <c r="J13" i="4"/>
  <c r="I13" i="4"/>
  <c r="J9" i="4"/>
  <c r="I9" i="4"/>
  <c r="E9" i="2"/>
  <c r="AK25" i="3"/>
  <c r="AJ25" i="3"/>
  <c r="AB25" i="3"/>
  <c r="AA25" i="3"/>
  <c r="S25" i="3"/>
  <c r="R25" i="3"/>
  <c r="AK23" i="3"/>
  <c r="AJ23" i="3"/>
  <c r="AB23" i="3"/>
  <c r="AA23" i="3"/>
  <c r="S23" i="3"/>
  <c r="R23" i="3"/>
  <c r="AK22" i="3"/>
  <c r="AJ22" i="3"/>
  <c r="AB22" i="3"/>
  <c r="AA22" i="3"/>
  <c r="S22" i="3"/>
  <c r="R22" i="3"/>
  <c r="AK18" i="3"/>
  <c r="AJ18" i="3"/>
  <c r="AB18" i="3"/>
  <c r="AA18" i="3"/>
  <c r="S18" i="3"/>
  <c r="R18" i="3"/>
  <c r="AK16" i="3"/>
  <c r="AJ16" i="3"/>
  <c r="AB16" i="3"/>
  <c r="AA16" i="3"/>
  <c r="S16" i="3"/>
  <c r="J16" i="3"/>
  <c r="I16" i="3"/>
  <c r="AK15" i="3"/>
  <c r="AJ15" i="3"/>
  <c r="AB15" i="3"/>
  <c r="AA15" i="3"/>
  <c r="S15" i="3"/>
  <c r="R15" i="3"/>
  <c r="J15" i="3"/>
  <c r="AK12" i="3"/>
  <c r="AJ12" i="3"/>
  <c r="AB12" i="3"/>
  <c r="AA12" i="3"/>
  <c r="S12" i="3"/>
  <c r="R12" i="3"/>
  <c r="J12" i="3"/>
  <c r="I12" i="3"/>
  <c r="AK11" i="3"/>
  <c r="AJ11" i="3"/>
  <c r="AB11" i="3"/>
  <c r="AA11" i="3"/>
  <c r="S11" i="3"/>
  <c r="R11" i="3"/>
  <c r="J11" i="3"/>
  <c r="I11" i="3"/>
  <c r="AK10" i="3"/>
  <c r="AJ10" i="3"/>
  <c r="AB10" i="3"/>
  <c r="AA10" i="3"/>
  <c r="S10" i="3"/>
  <c r="R10" i="3"/>
  <c r="J10" i="3"/>
  <c r="I10" i="3"/>
  <c r="I26" i="3" s="1"/>
  <c r="J14" i="2"/>
  <c r="I14" i="2"/>
  <c r="P44" i="18" l="1"/>
  <c r="M32" i="18"/>
  <c r="O27" i="18"/>
  <c r="M50" i="18"/>
  <c r="M16" i="2"/>
  <c r="R26" i="3"/>
  <c r="R9" i="2" s="1"/>
  <c r="J26" i="3"/>
  <c r="S26" i="3"/>
  <c r="F30" i="9"/>
  <c r="N16" i="2"/>
  <c r="P16" i="2"/>
  <c r="C24" i="2" s="1"/>
  <c r="AN9" i="7"/>
  <c r="AB29" i="7"/>
  <c r="AC29" i="7"/>
  <c r="O16" i="2"/>
  <c r="S21" i="14"/>
  <c r="R15" i="2" s="1"/>
  <c r="J21" i="14"/>
  <c r="L16" i="2"/>
  <c r="K14" i="11" s="1"/>
  <c r="K18" i="11" s="1"/>
  <c r="K20" i="11" s="1"/>
  <c r="S30" i="6"/>
  <c r="AM25" i="6"/>
  <c r="AC27" i="6"/>
  <c r="AA30" i="6"/>
  <c r="C16" i="2"/>
  <c r="C19" i="2" s="1"/>
  <c r="AK30" i="6"/>
  <c r="AM24" i="6"/>
  <c r="Q16" i="2"/>
  <c r="D24" i="2" s="1"/>
  <c r="AN20" i="6"/>
  <c r="AJ30" i="6"/>
  <c r="I30" i="6"/>
  <c r="K9" i="6"/>
  <c r="AM27" i="6"/>
  <c r="J30" i="6"/>
  <c r="AM23" i="6"/>
  <c r="C36" i="6" s="1"/>
  <c r="R30" i="6"/>
  <c r="R12" i="2" s="1"/>
  <c r="J36" i="4"/>
  <c r="AK36" i="4"/>
  <c r="AJ36" i="4"/>
  <c r="AJ10" i="2" s="1"/>
  <c r="I36" i="4"/>
  <c r="I10" i="2" s="1"/>
  <c r="R36" i="4"/>
  <c r="R10" i="2" s="1"/>
  <c r="S36" i="4"/>
  <c r="E16" i="2"/>
  <c r="U16" i="2"/>
  <c r="C25" i="2" s="1"/>
  <c r="F16" i="2"/>
  <c r="D20" i="2" s="1"/>
  <c r="V16" i="2"/>
  <c r="D25" i="2" s="1"/>
  <c r="AA36" i="4"/>
  <c r="H16" i="2"/>
  <c r="D21" i="2" s="1"/>
  <c r="AB36" i="4"/>
  <c r="D16" i="2"/>
  <c r="D19" i="2" s="1"/>
  <c r="AF16" i="2"/>
  <c r="AG16" i="2"/>
  <c r="D29" i="2" s="1"/>
  <c r="AH16" i="2"/>
  <c r="C30" i="2" s="1"/>
  <c r="I32" i="5"/>
  <c r="I11" i="2" s="1"/>
  <c r="J32" i="5"/>
  <c r="Y16" i="2"/>
  <c r="C27" i="2" s="1"/>
  <c r="AD16" i="2"/>
  <c r="C28" i="2" s="1"/>
  <c r="Z16" i="2"/>
  <c r="D27" i="2" s="1"/>
  <c r="G16" i="2"/>
  <c r="C21" i="2" s="1"/>
  <c r="AI16" i="2"/>
  <c r="D30" i="2" s="1"/>
  <c r="AE16" i="2"/>
  <c r="D28" i="2" s="1"/>
  <c r="X16" i="2"/>
  <c r="W16" i="2"/>
  <c r="C26" i="2" s="1"/>
  <c r="C20" i="2"/>
  <c r="AD10" i="7"/>
  <c r="AD13" i="7"/>
  <c r="U24" i="7"/>
  <c r="T18" i="5"/>
  <c r="AC11" i="5"/>
  <c r="T10" i="5"/>
  <c r="AM19" i="14"/>
  <c r="K10" i="3"/>
  <c r="K26" i="3" s="1"/>
  <c r="AC18" i="3"/>
  <c r="K12" i="3"/>
  <c r="AC10" i="6"/>
  <c r="AC13" i="6"/>
  <c r="AC15" i="6"/>
  <c r="AC18" i="6"/>
  <c r="AC20" i="6"/>
  <c r="AC23" i="6"/>
  <c r="AC25" i="6"/>
  <c r="T25" i="6"/>
  <c r="K35" i="4"/>
  <c r="T15" i="4"/>
  <c r="T33" i="4"/>
  <c r="K14" i="2"/>
  <c r="AC14" i="2"/>
  <c r="AM10" i="7"/>
  <c r="AD22" i="7"/>
  <c r="AD26" i="7"/>
  <c r="U9" i="7"/>
  <c r="U11" i="7"/>
  <c r="U13" i="7"/>
  <c r="U14" i="7"/>
  <c r="L20" i="7"/>
  <c r="AO22" i="7"/>
  <c r="L10" i="7"/>
  <c r="AM22" i="7"/>
  <c r="AM24" i="7"/>
  <c r="AM25" i="7"/>
  <c r="AM10" i="14"/>
  <c r="AM14" i="14"/>
  <c r="U9" i="14"/>
  <c r="U15" i="14"/>
  <c r="L14" i="14"/>
  <c r="K21" i="14" s="1"/>
  <c r="J15" i="2" s="1"/>
  <c r="K10" i="6"/>
  <c r="K11" i="6"/>
  <c r="K14" i="6"/>
  <c r="K16" i="6"/>
  <c r="K19" i="6"/>
  <c r="K27" i="6"/>
  <c r="K28" i="6"/>
  <c r="AL9" i="6"/>
  <c r="AL14" i="6"/>
  <c r="AL18" i="6"/>
  <c r="AL21" i="6"/>
  <c r="AL24" i="6"/>
  <c r="AL28" i="6"/>
  <c r="AL29" i="6"/>
  <c r="AM10" i="5"/>
  <c r="T21" i="5"/>
  <c r="AL15" i="5"/>
  <c r="AL22" i="5"/>
  <c r="AL14" i="5"/>
  <c r="AL18" i="5"/>
  <c r="K9" i="5"/>
  <c r="K13" i="5"/>
  <c r="K26" i="5"/>
  <c r="K28" i="5"/>
  <c r="AC10" i="5"/>
  <c r="AC14" i="5"/>
  <c r="AC18" i="5"/>
  <c r="AC25" i="5"/>
  <c r="AC30" i="5"/>
  <c r="T35" i="4"/>
  <c r="T10" i="4"/>
  <c r="T13" i="4"/>
  <c r="AC9" i="4"/>
  <c r="AC29" i="4"/>
  <c r="AL10" i="4"/>
  <c r="AC26" i="4"/>
  <c r="T11" i="4"/>
  <c r="AL15" i="3"/>
  <c r="AC14" i="3"/>
  <c r="AC25" i="3"/>
  <c r="AL12" i="3"/>
  <c r="J9" i="2"/>
  <c r="U16" i="14"/>
  <c r="AD14" i="14"/>
  <c r="AC21" i="14" s="1"/>
  <c r="AB15" i="2" s="1"/>
  <c r="AD19" i="14"/>
  <c r="O29" i="18"/>
  <c r="P24" i="18"/>
  <c r="P27" i="18" s="1"/>
  <c r="P30" i="18"/>
  <c r="Q30" i="18" s="1"/>
  <c r="N50" i="18"/>
  <c r="O47" i="18"/>
  <c r="N29" i="18"/>
  <c r="N31" i="18"/>
  <c r="AN10" i="5"/>
  <c r="AC9" i="5"/>
  <c r="AC23" i="5"/>
  <c r="AC29" i="5"/>
  <c r="T11" i="5"/>
  <c r="T19" i="5"/>
  <c r="T31" i="5"/>
  <c r="AN30" i="5"/>
  <c r="T30" i="4"/>
  <c r="T14" i="4"/>
  <c r="AJ26" i="3"/>
  <c r="AJ9" i="2" s="1"/>
  <c r="AL14" i="3"/>
  <c r="AK26" i="3"/>
  <c r="AK9" i="2" s="1"/>
  <c r="AA26" i="3"/>
  <c r="AA9" i="2" s="1"/>
  <c r="AB26" i="3"/>
  <c r="AB9" i="2" s="1"/>
  <c r="AC22" i="3"/>
  <c r="S9" i="2"/>
  <c r="AN14" i="3"/>
  <c r="T14" i="3"/>
  <c r="I9" i="2"/>
  <c r="T26" i="5"/>
  <c r="U19" i="14"/>
  <c r="AB21" i="14"/>
  <c r="AA15" i="2" s="1"/>
  <c r="I15" i="2"/>
  <c r="AO14" i="14"/>
  <c r="AC30" i="4"/>
  <c r="AM30" i="4"/>
  <c r="AL14" i="4"/>
  <c r="AC22" i="4"/>
  <c r="AL18" i="4"/>
  <c r="AC10" i="4"/>
  <c r="AC27" i="4"/>
  <c r="AL22" i="4"/>
  <c r="K11" i="4"/>
  <c r="T19" i="3"/>
  <c r="AN19" i="3"/>
  <c r="AM19" i="3"/>
  <c r="AC23" i="3"/>
  <c r="U10" i="7"/>
  <c r="U29" i="7" s="1"/>
  <c r="U15" i="7"/>
  <c r="U21" i="7"/>
  <c r="L22" i="7"/>
  <c r="AN15" i="14"/>
  <c r="AL21" i="14"/>
  <c r="AK15" i="2" s="1"/>
  <c r="AK21" i="14"/>
  <c r="AJ15" i="2" s="1"/>
  <c r="T21" i="14"/>
  <c r="S15" i="2" s="1"/>
  <c r="AL14" i="2"/>
  <c r="AB10" i="2"/>
  <c r="AN11" i="4"/>
  <c r="AN17" i="4"/>
  <c r="T17" i="4"/>
  <c r="J10" i="2"/>
  <c r="AL9" i="4"/>
  <c r="AC17" i="4"/>
  <c r="AK10" i="2"/>
  <c r="T29" i="4"/>
  <c r="AC21" i="4"/>
  <c r="AL13" i="4"/>
  <c r="AL33" i="4"/>
  <c r="S10" i="2"/>
  <c r="AN19" i="14"/>
  <c r="AN14" i="14"/>
  <c r="L11" i="14"/>
  <c r="AO19" i="14"/>
  <c r="AD16" i="14"/>
  <c r="AD15" i="14"/>
  <c r="T29" i="7"/>
  <c r="S13" i="2" s="1"/>
  <c r="AL29" i="7"/>
  <c r="AK13" i="2" s="1"/>
  <c r="AB13" i="2"/>
  <c r="AK29" i="7"/>
  <c r="AJ13" i="2" s="1"/>
  <c r="AM16" i="7"/>
  <c r="AM21" i="7"/>
  <c r="S29" i="7"/>
  <c r="R13" i="2" s="1"/>
  <c r="AO9" i="7"/>
  <c r="AO24" i="7"/>
  <c r="AM27" i="7"/>
  <c r="AD9" i="7"/>
  <c r="AD14" i="7"/>
  <c r="AC14" i="6"/>
  <c r="T11" i="6"/>
  <c r="T16" i="6"/>
  <c r="T21" i="6"/>
  <c r="T27" i="6"/>
  <c r="K10" i="5"/>
  <c r="AM30" i="5"/>
  <c r="AM14" i="5"/>
  <c r="AN14" i="5"/>
  <c r="T14" i="5"/>
  <c r="AN25" i="5"/>
  <c r="AM25" i="5"/>
  <c r="AC21" i="5"/>
  <c r="AC26" i="5"/>
  <c r="AL25" i="5"/>
  <c r="T26" i="4"/>
  <c r="AC15" i="4"/>
  <c r="AC35" i="4"/>
  <c r="AL29" i="4"/>
  <c r="AM17" i="4"/>
  <c r="AA10" i="2"/>
  <c r="AL19" i="3"/>
  <c r="AC19" i="3"/>
  <c r="K21" i="3"/>
  <c r="AC11" i="3"/>
  <c r="AN14" i="2"/>
  <c r="AM14" i="2"/>
  <c r="AN13" i="14"/>
  <c r="AO15" i="14"/>
  <c r="AM15" i="14"/>
  <c r="L15" i="14"/>
  <c r="AO16" i="14"/>
  <c r="AN16" i="14"/>
  <c r="AD10" i="14"/>
  <c r="AO13" i="14"/>
  <c r="U11" i="14"/>
  <c r="L9" i="14"/>
  <c r="L16" i="14"/>
  <c r="AM16" i="14"/>
  <c r="AD11" i="14"/>
  <c r="AN11" i="14"/>
  <c r="AO11" i="14"/>
  <c r="AO9" i="14"/>
  <c r="AM11" i="14"/>
  <c r="L13" i="14"/>
  <c r="AN10" i="14"/>
  <c r="AO10" i="14"/>
  <c r="L10" i="14"/>
  <c r="U10" i="14"/>
  <c r="AD9" i="14"/>
  <c r="L19" i="14"/>
  <c r="AN9" i="14"/>
  <c r="AM29" i="6"/>
  <c r="AN24" i="6"/>
  <c r="T13" i="6"/>
  <c r="AN24" i="7"/>
  <c r="AA13" i="2"/>
  <c r="U22" i="7"/>
  <c r="L14" i="7"/>
  <c r="AN25" i="7"/>
  <c r="J29" i="7"/>
  <c r="I13" i="2" s="1"/>
  <c r="K29" i="7"/>
  <c r="J13" i="2" s="1"/>
  <c r="AO27" i="7"/>
  <c r="AN11" i="7"/>
  <c r="AD15" i="7"/>
  <c r="AD20" i="7"/>
  <c r="L25" i="7"/>
  <c r="AN22" i="7"/>
  <c r="AN14" i="7"/>
  <c r="AO14" i="7"/>
  <c r="AM15" i="7"/>
  <c r="AM20" i="7"/>
  <c r="U25" i="7"/>
  <c r="AN16" i="7"/>
  <c r="AO21" i="7"/>
  <c r="AO11" i="7"/>
  <c r="AD16" i="7"/>
  <c r="AD21" i="7"/>
  <c r="AO13" i="7"/>
  <c r="AN18" i="7"/>
  <c r="AO18" i="7"/>
  <c r="L9" i="7"/>
  <c r="AM13" i="7"/>
  <c r="AO10" i="7"/>
  <c r="AN20" i="7"/>
  <c r="AD24" i="7"/>
  <c r="AO20" i="7"/>
  <c r="L11" i="7"/>
  <c r="AO16" i="7"/>
  <c r="U16" i="7"/>
  <c r="AO25" i="7"/>
  <c r="AM26" i="7"/>
  <c r="L27" i="7"/>
  <c r="AM9" i="7"/>
  <c r="AL15" i="6"/>
  <c r="AL25" i="6"/>
  <c r="AN13" i="6"/>
  <c r="AK12" i="2"/>
  <c r="AL20" i="6"/>
  <c r="AL23" i="6"/>
  <c r="AJ12" i="2"/>
  <c r="AL13" i="6"/>
  <c r="AM15" i="6"/>
  <c r="AO15" i="6" s="1"/>
  <c r="AN25" i="6"/>
  <c r="AN15" i="6"/>
  <c r="AC16" i="6"/>
  <c r="AC28" i="6"/>
  <c r="AC29" i="6"/>
  <c r="AC24" i="6"/>
  <c r="AN29" i="6"/>
  <c r="AC11" i="6"/>
  <c r="AC19" i="6"/>
  <c r="T20" i="6"/>
  <c r="AN18" i="6"/>
  <c r="T19" i="6"/>
  <c r="T10" i="6"/>
  <c r="T29" i="6"/>
  <c r="T28" i="6"/>
  <c r="T15" i="6"/>
  <c r="AN21" i="6"/>
  <c r="AN23" i="6"/>
  <c r="D36" i="6" s="1"/>
  <c r="T18" i="6"/>
  <c r="T23" i="6"/>
  <c r="AN28" i="6"/>
  <c r="K15" i="6"/>
  <c r="AN27" i="6"/>
  <c r="K29" i="6"/>
  <c r="AN16" i="6"/>
  <c r="AN14" i="6"/>
  <c r="K24" i="6"/>
  <c r="K21" i="6"/>
  <c r="AM16" i="6"/>
  <c r="AM14" i="6"/>
  <c r="AM10" i="6"/>
  <c r="C29" i="2"/>
  <c r="D26" i="2"/>
  <c r="C22" i="2"/>
  <c r="D22" i="2"/>
  <c r="D23" i="2"/>
  <c r="C23" i="2"/>
  <c r="AL10" i="5"/>
  <c r="AL30" i="5"/>
  <c r="AL17" i="5"/>
  <c r="AM18" i="5"/>
  <c r="AM21" i="5"/>
  <c r="AN18" i="5"/>
  <c r="AN26" i="5"/>
  <c r="AN29" i="5"/>
  <c r="T23" i="5"/>
  <c r="K30" i="5"/>
  <c r="T30" i="5"/>
  <c r="K25" i="5"/>
  <c r="T25" i="5"/>
  <c r="K18" i="5"/>
  <c r="K14" i="5"/>
  <c r="AL29" i="5"/>
  <c r="K24" i="5"/>
  <c r="AC13" i="5"/>
  <c r="AN33" i="4"/>
  <c r="K33" i="4"/>
  <c r="AL17" i="4"/>
  <c r="AL13" i="5"/>
  <c r="AM15" i="5"/>
  <c r="AN22" i="5"/>
  <c r="AC15" i="5"/>
  <c r="AC22" i="5"/>
  <c r="AC28" i="5"/>
  <c r="AL24" i="5"/>
  <c r="AL28" i="5"/>
  <c r="AL11" i="5"/>
  <c r="AL19" i="5"/>
  <c r="AL23" i="5"/>
  <c r="AM31" i="5"/>
  <c r="AL31" i="5"/>
  <c r="AL26" i="5"/>
  <c r="AN31" i="5"/>
  <c r="AC31" i="5"/>
  <c r="AA32" i="5"/>
  <c r="AA11" i="2" s="1"/>
  <c r="AB32" i="5"/>
  <c r="AB11" i="2" s="1"/>
  <c r="AC24" i="5"/>
  <c r="AN13" i="5"/>
  <c r="AN15" i="5"/>
  <c r="T15" i="5"/>
  <c r="AM22" i="5"/>
  <c r="T22" i="5"/>
  <c r="T28" i="5"/>
  <c r="AN9" i="5"/>
  <c r="T17" i="5"/>
  <c r="AN17" i="5"/>
  <c r="T29" i="5"/>
  <c r="T13" i="5"/>
  <c r="T9" i="5"/>
  <c r="K21" i="5"/>
  <c r="K17" i="5"/>
  <c r="AN21" i="5"/>
  <c r="AN28" i="5"/>
  <c r="AM24" i="5"/>
  <c r="AM17" i="5"/>
  <c r="AM13" i="5"/>
  <c r="K17" i="4"/>
  <c r="K15" i="4"/>
  <c r="AC13" i="4"/>
  <c r="AC33" i="4"/>
  <c r="AL26" i="4"/>
  <c r="AC11" i="4"/>
  <c r="AM10" i="4"/>
  <c r="AN10" i="4"/>
  <c r="K26" i="4"/>
  <c r="AC31" i="4"/>
  <c r="AL21" i="4"/>
  <c r="AN32" i="4"/>
  <c r="T22" i="4"/>
  <c r="AC14" i="4"/>
  <c r="AL27" i="4"/>
  <c r="AL11" i="4"/>
  <c r="AL24" i="4"/>
  <c r="K10" i="4"/>
  <c r="AM11" i="4"/>
  <c r="AM32" i="4"/>
  <c r="K31" i="4"/>
  <c r="T27" i="4"/>
  <c r="AN35" i="4"/>
  <c r="K14" i="4"/>
  <c r="T9" i="4"/>
  <c r="T31" i="4"/>
  <c r="AL15" i="4"/>
  <c r="AL35" i="4"/>
  <c r="AL20" i="4"/>
  <c r="AL25" i="4"/>
  <c r="T24" i="4"/>
  <c r="T25" i="4"/>
  <c r="AC18" i="4"/>
  <c r="AL30" i="4"/>
  <c r="AC20" i="4"/>
  <c r="AL31" i="4"/>
  <c r="T20" i="4"/>
  <c r="AC24" i="4"/>
  <c r="AC25" i="4"/>
  <c r="AM33" i="4"/>
  <c r="T18" i="4"/>
  <c r="AM35" i="4"/>
  <c r="T21" i="4"/>
  <c r="AN30" i="4"/>
  <c r="AN25" i="4"/>
  <c r="K27" i="4"/>
  <c r="AN18" i="4"/>
  <c r="K16" i="4"/>
  <c r="K24" i="4"/>
  <c r="K32" i="4"/>
  <c r="AM18" i="4"/>
  <c r="AN31" i="4"/>
  <c r="K29" i="4"/>
  <c r="AM13" i="4"/>
  <c r="AM25" i="4"/>
  <c r="AM31" i="4"/>
  <c r="AN15" i="4"/>
  <c r="AM15" i="4"/>
  <c r="AN16" i="4"/>
  <c r="AN26" i="4"/>
  <c r="K18" i="4"/>
  <c r="AN29" i="4"/>
  <c r="AM29" i="4"/>
  <c r="K30" i="4"/>
  <c r="K21" i="4"/>
  <c r="AN14" i="4"/>
  <c r="AM21" i="4"/>
  <c r="AM26" i="4"/>
  <c r="AN24" i="4"/>
  <c r="AM9" i="4"/>
  <c r="AN9" i="4"/>
  <c r="T21" i="3"/>
  <c r="AL23" i="3"/>
  <c r="T25" i="3"/>
  <c r="AL16" i="3"/>
  <c r="K19" i="3"/>
  <c r="T18" i="3"/>
  <c r="AC24" i="3"/>
  <c r="K18" i="3"/>
  <c r="AC12" i="3"/>
  <c r="AL18" i="3"/>
  <c r="AC21" i="3"/>
  <c r="AN21" i="3"/>
  <c r="AM21" i="3"/>
  <c r="AL21" i="3"/>
  <c r="K25" i="3"/>
  <c r="AL11" i="3"/>
  <c r="AL25" i="3"/>
  <c r="AM14" i="3"/>
  <c r="K16" i="3"/>
  <c r="K14" i="3"/>
  <c r="K15" i="3"/>
  <c r="AM24" i="3"/>
  <c r="AN24" i="3"/>
  <c r="T24" i="3"/>
  <c r="AL24" i="3"/>
  <c r="K24" i="3"/>
  <c r="AC15" i="3"/>
  <c r="K11" i="3"/>
  <c r="AL22" i="3"/>
  <c r="T11" i="3"/>
  <c r="T23" i="3"/>
  <c r="K22" i="3"/>
  <c r="AN23" i="3"/>
  <c r="AN12" i="3"/>
  <c r="AM10" i="3"/>
  <c r="AM12" i="3"/>
  <c r="AN15" i="3"/>
  <c r="AC10" i="3"/>
  <c r="AN25" i="3"/>
  <c r="T22" i="3"/>
  <c r="AN18" i="3"/>
  <c r="T12" i="3"/>
  <c r="AN16" i="3"/>
  <c r="T16" i="3"/>
  <c r="AM16" i="3"/>
  <c r="T15" i="3"/>
  <c r="AM15" i="3"/>
  <c r="J11" i="2"/>
  <c r="AN19" i="5"/>
  <c r="S32" i="5"/>
  <c r="S11" i="2" s="1"/>
  <c r="AM28" i="5"/>
  <c r="AL27" i="6"/>
  <c r="U20" i="7"/>
  <c r="S12" i="2"/>
  <c r="K13" i="6"/>
  <c r="AM13" i="6"/>
  <c r="AN10" i="3"/>
  <c r="R32" i="5"/>
  <c r="R11" i="2" s="1"/>
  <c r="L13" i="7"/>
  <c r="K15" i="5"/>
  <c r="AN27" i="7"/>
  <c r="AD27" i="7"/>
  <c r="AN24" i="5"/>
  <c r="AM29" i="5"/>
  <c r="K29" i="5"/>
  <c r="AA12" i="2"/>
  <c r="K20" i="6"/>
  <c r="T10" i="3"/>
  <c r="AM16" i="4"/>
  <c r="T24" i="5"/>
  <c r="AB12" i="2"/>
  <c r="AJ32" i="5"/>
  <c r="AJ11" i="2" s="1"/>
  <c r="AC9" i="6"/>
  <c r="T24" i="6"/>
  <c r="AC19" i="5"/>
  <c r="L16" i="7"/>
  <c r="AN13" i="4"/>
  <c r="AL11" i="6"/>
  <c r="T9" i="6"/>
  <c r="L24" i="7"/>
  <c r="AK32" i="5"/>
  <c r="AK11" i="2" s="1"/>
  <c r="AM22" i="3"/>
  <c r="AM25" i="3"/>
  <c r="AM20" i="4"/>
  <c r="K20" i="4"/>
  <c r="AL9" i="5"/>
  <c r="AN22" i="3"/>
  <c r="AN20" i="4"/>
  <c r="AN27" i="4"/>
  <c r="AM9" i="5"/>
  <c r="C35" i="5" s="1"/>
  <c r="AN9" i="6"/>
  <c r="AM14" i="4"/>
  <c r="K9" i="4"/>
  <c r="T14" i="6"/>
  <c r="AM24" i="4"/>
  <c r="K31" i="5"/>
  <c r="AM18" i="6"/>
  <c r="K18" i="6"/>
  <c r="K25" i="6"/>
  <c r="AL10" i="3"/>
  <c r="K25" i="4"/>
  <c r="AL10" i="6"/>
  <c r="AN10" i="7"/>
  <c r="AM18" i="3"/>
  <c r="AM14" i="7"/>
  <c r="AC21" i="6"/>
  <c r="AD25" i="7"/>
  <c r="AL16" i="6"/>
  <c r="L18" i="7"/>
  <c r="AC17" i="5"/>
  <c r="AN21" i="4"/>
  <c r="AN10" i="6"/>
  <c r="AM11" i="6"/>
  <c r="I12" i="2"/>
  <c r="K23" i="5"/>
  <c r="AM23" i="5"/>
  <c r="AN11" i="6"/>
  <c r="J12" i="2"/>
  <c r="AN19" i="6"/>
  <c r="K23" i="6"/>
  <c r="U26" i="7"/>
  <c r="AL21" i="5"/>
  <c r="K22" i="5"/>
  <c r="AC16" i="3"/>
  <c r="AM26" i="5"/>
  <c r="AN23" i="5"/>
  <c r="AM19" i="5"/>
  <c r="AM9" i="6"/>
  <c r="AN26" i="7"/>
  <c r="AM11" i="3"/>
  <c r="AO26" i="7"/>
  <c r="AN11" i="3"/>
  <c r="K13" i="4"/>
  <c r="AM27" i="4"/>
  <c r="K19" i="5"/>
  <c r="L26" i="7"/>
  <c r="AM11" i="5"/>
  <c r="AD11" i="7"/>
  <c r="AN21" i="7"/>
  <c r="L21" i="7"/>
  <c r="AO15" i="7"/>
  <c r="AN15" i="7"/>
  <c r="AM22" i="4"/>
  <c r="K11" i="5"/>
  <c r="AN22" i="4"/>
  <c r="AM11" i="7"/>
  <c r="K22" i="4"/>
  <c r="AN11" i="5"/>
  <c r="L15" i="7"/>
  <c r="AM23" i="3"/>
  <c r="AN13" i="7"/>
  <c r="K23" i="3"/>
  <c r="N32" i="18" l="1"/>
  <c r="Q45" i="18"/>
  <c r="D32" i="3"/>
  <c r="D31" i="3"/>
  <c r="AD29" i="7"/>
  <c r="AO21" i="14"/>
  <c r="D24" i="14"/>
  <c r="AO18" i="6"/>
  <c r="C35" i="6"/>
  <c r="D34" i="6"/>
  <c r="C34" i="6"/>
  <c r="D37" i="6"/>
  <c r="E30" i="2"/>
  <c r="C37" i="6"/>
  <c r="E37" i="6" s="1"/>
  <c r="K30" i="6"/>
  <c r="K12" i="2" s="1"/>
  <c r="D35" i="6"/>
  <c r="AL30" i="6"/>
  <c r="AL12" i="2" s="1"/>
  <c r="K36" i="4"/>
  <c r="AL36" i="4"/>
  <c r="D42" i="4"/>
  <c r="T36" i="4"/>
  <c r="AN36" i="4"/>
  <c r="AM36" i="4"/>
  <c r="AC36" i="4"/>
  <c r="AC10" i="2" s="1"/>
  <c r="AO35" i="4"/>
  <c r="R16" i="2"/>
  <c r="T32" i="5"/>
  <c r="J16" i="2"/>
  <c r="D38" i="5"/>
  <c r="G30" i="2"/>
  <c r="AJ16" i="2"/>
  <c r="D36" i="5"/>
  <c r="AK16" i="2"/>
  <c r="D37" i="5"/>
  <c r="K32" i="5"/>
  <c r="K11" i="2" s="1"/>
  <c r="AB16" i="2"/>
  <c r="D35" i="5"/>
  <c r="K16" i="11"/>
  <c r="S16" i="2"/>
  <c r="L21" i="14"/>
  <c r="K15" i="2" s="1"/>
  <c r="D25" i="14"/>
  <c r="E20" i="2"/>
  <c r="F27" i="2"/>
  <c r="F30" i="2"/>
  <c r="C31" i="2"/>
  <c r="D31" i="2"/>
  <c r="AN30" i="6"/>
  <c r="AN12" i="2" s="1"/>
  <c r="AC30" i="6"/>
  <c r="AC12" i="2" s="1"/>
  <c r="AA16" i="2"/>
  <c r="T30" i="6"/>
  <c r="T12" i="2" s="1"/>
  <c r="AM30" i="6"/>
  <c r="AM12" i="2" s="1"/>
  <c r="I14" i="11"/>
  <c r="I18" i="11" s="1"/>
  <c r="I20" i="11" s="1"/>
  <c r="G19" i="2"/>
  <c r="F19" i="2"/>
  <c r="AO30" i="5"/>
  <c r="AO10" i="5"/>
  <c r="O31" i="18"/>
  <c r="AP22" i="7"/>
  <c r="AP24" i="7"/>
  <c r="AO25" i="6"/>
  <c r="AO29" i="6"/>
  <c r="AO21" i="5"/>
  <c r="AO25" i="5"/>
  <c r="AL26" i="3"/>
  <c r="Q25" i="18"/>
  <c r="Q27" i="18" s="1"/>
  <c r="Q29" i="18" s="1"/>
  <c r="P31" i="18"/>
  <c r="P32" i="18" s="1"/>
  <c r="P29" i="18"/>
  <c r="R30" i="18"/>
  <c r="R31" i="18" s="1"/>
  <c r="R32" i="18" s="1"/>
  <c r="Q47" i="18"/>
  <c r="Q49" i="18" s="1"/>
  <c r="P47" i="18"/>
  <c r="P49" i="18" s="1"/>
  <c r="O49" i="18"/>
  <c r="O50" i="18" s="1"/>
  <c r="AP14" i="14"/>
  <c r="AN15" i="2" s="1"/>
  <c r="AO29" i="5"/>
  <c r="AC26" i="3"/>
  <c r="AC9" i="2" s="1"/>
  <c r="AM26" i="3"/>
  <c r="AM9" i="2" s="1"/>
  <c r="T26" i="3"/>
  <c r="T9" i="2" s="1"/>
  <c r="K9" i="2"/>
  <c r="D30" i="3"/>
  <c r="AN26" i="3"/>
  <c r="AN9" i="2" s="1"/>
  <c r="AO26" i="5"/>
  <c r="U21" i="14"/>
  <c r="T15" i="2" s="1"/>
  <c r="AP19" i="14"/>
  <c r="AP16" i="14"/>
  <c r="AP15" i="14"/>
  <c r="AO11" i="4"/>
  <c r="AO17" i="4"/>
  <c r="AL9" i="2"/>
  <c r="AO21" i="3"/>
  <c r="AO19" i="3"/>
  <c r="E26" i="14"/>
  <c r="AL10" i="2"/>
  <c r="AN21" i="14"/>
  <c r="AM15" i="2" s="1"/>
  <c r="AM21" i="14"/>
  <c r="AL15" i="2" s="1"/>
  <c r="AD21" i="14"/>
  <c r="AC15" i="2" s="1"/>
  <c r="AP13" i="14"/>
  <c r="E21" i="2"/>
  <c r="T13" i="2"/>
  <c r="AO14" i="5"/>
  <c r="K10" i="2"/>
  <c r="T10" i="2"/>
  <c r="AN10" i="2"/>
  <c r="AM10" i="2"/>
  <c r="C32" i="3"/>
  <c r="D29" i="3"/>
  <c r="AO14" i="3"/>
  <c r="C30" i="3"/>
  <c r="C29" i="3"/>
  <c r="C33" i="3" s="1"/>
  <c r="E26" i="2"/>
  <c r="E25" i="2"/>
  <c r="AO14" i="2"/>
  <c r="E25" i="14"/>
  <c r="E24" i="14"/>
  <c r="D26" i="14"/>
  <c r="AP11" i="14"/>
  <c r="AP10" i="14"/>
  <c r="AP9" i="14"/>
  <c r="E29" i="2"/>
  <c r="E28" i="2"/>
  <c r="AO24" i="6"/>
  <c r="E24" i="2"/>
  <c r="AM29" i="7"/>
  <c r="AL13" i="2" s="1"/>
  <c r="AP15" i="7"/>
  <c r="AC13" i="2"/>
  <c r="E34" i="7"/>
  <c r="AP25" i="7"/>
  <c r="AN29" i="7"/>
  <c r="AM13" i="2" s="1"/>
  <c r="AP9" i="7"/>
  <c r="AP27" i="7"/>
  <c r="AP21" i="7"/>
  <c r="E32" i="7"/>
  <c r="L29" i="7"/>
  <c r="K13" i="2" s="1"/>
  <c r="AO29" i="7"/>
  <c r="AN13" i="2" s="1"/>
  <c r="AP16" i="7"/>
  <c r="AP11" i="7"/>
  <c r="AP18" i="7"/>
  <c r="AP14" i="7"/>
  <c r="E33" i="7"/>
  <c r="D35" i="7"/>
  <c r="E35" i="7"/>
  <c r="AP10" i="7"/>
  <c r="AP20" i="7"/>
  <c r="F21" i="2"/>
  <c r="E19" i="2"/>
  <c r="G20" i="2"/>
  <c r="G21" i="2"/>
  <c r="E23" i="2"/>
  <c r="AO20" i="6"/>
  <c r="AO16" i="6"/>
  <c r="AO21" i="6"/>
  <c r="AO28" i="6"/>
  <c r="D38" i="6"/>
  <c r="AO27" i="6"/>
  <c r="AO19" i="6"/>
  <c r="AO14" i="6"/>
  <c r="AO10" i="6"/>
  <c r="E27" i="2"/>
  <c r="G24" i="2"/>
  <c r="F20" i="2"/>
  <c r="G29" i="2"/>
  <c r="G23" i="2"/>
  <c r="G25" i="2"/>
  <c r="E22" i="2"/>
  <c r="G22" i="2"/>
  <c r="G26" i="2"/>
  <c r="G28" i="2"/>
  <c r="G27" i="2"/>
  <c r="D39" i="4"/>
  <c r="AO33" i="4"/>
  <c r="F22" i="2"/>
  <c r="AO18" i="5"/>
  <c r="C39" i="4"/>
  <c r="AO22" i="5"/>
  <c r="AO15" i="5"/>
  <c r="C36" i="5"/>
  <c r="D39" i="5"/>
  <c r="AO31" i="5"/>
  <c r="AL32" i="5"/>
  <c r="AL11" i="2" s="1"/>
  <c r="AO17" i="5"/>
  <c r="AO13" i="5"/>
  <c r="AO24" i="5"/>
  <c r="AC32" i="5"/>
  <c r="AC11" i="2" s="1"/>
  <c r="T11" i="2"/>
  <c r="AO19" i="5"/>
  <c r="AO23" i="5"/>
  <c r="AO32" i="4"/>
  <c r="AO10" i="4"/>
  <c r="AO31" i="4"/>
  <c r="AO29" i="4"/>
  <c r="AO30" i="4"/>
  <c r="AO25" i="4"/>
  <c r="AO15" i="4"/>
  <c r="AO18" i="4"/>
  <c r="AO13" i="4"/>
  <c r="D41" i="4"/>
  <c r="AO21" i="4"/>
  <c r="AO14" i="4"/>
  <c r="AO16" i="4"/>
  <c r="C42" i="4"/>
  <c r="AO26" i="4"/>
  <c r="AO9" i="4"/>
  <c r="AO27" i="4"/>
  <c r="AO24" i="3"/>
  <c r="AO23" i="3"/>
  <c r="AO12" i="3"/>
  <c r="AO25" i="3"/>
  <c r="AO18" i="3"/>
  <c r="AO16" i="3"/>
  <c r="AO15" i="3"/>
  <c r="AP13" i="7"/>
  <c r="D33" i="7"/>
  <c r="AO28" i="5"/>
  <c r="C39" i="5"/>
  <c r="C38" i="5"/>
  <c r="AO11" i="3"/>
  <c r="C31" i="3"/>
  <c r="AO20" i="4"/>
  <c r="C40" i="4"/>
  <c r="AO22" i="3"/>
  <c r="AO9" i="6"/>
  <c r="C33" i="6"/>
  <c r="C41" i="4"/>
  <c r="AO24" i="4"/>
  <c r="D34" i="7"/>
  <c r="AO22" i="4"/>
  <c r="AN32" i="5"/>
  <c r="AN11" i="2" s="1"/>
  <c r="D32" i="7"/>
  <c r="D33" i="6"/>
  <c r="AO11" i="6"/>
  <c r="AP26" i="7"/>
  <c r="AO23" i="6"/>
  <c r="AO10" i="3"/>
  <c r="AO13" i="6"/>
  <c r="C37" i="5"/>
  <c r="AM32" i="5"/>
  <c r="AM11" i="2" s="1"/>
  <c r="AO9" i="5"/>
  <c r="AO11" i="5"/>
  <c r="D40" i="4"/>
  <c r="R46" i="18" l="1"/>
  <c r="R47" i="18" s="1"/>
  <c r="R49" i="18" s="1"/>
  <c r="R50" i="18" s="1"/>
  <c r="O32" i="18"/>
  <c r="D33" i="3"/>
  <c r="E33" i="3" s="1"/>
  <c r="AP29" i="7"/>
  <c r="E36" i="7"/>
  <c r="D36" i="7"/>
  <c r="F36" i="7" s="1"/>
  <c r="D27" i="14"/>
  <c r="E27" i="14"/>
  <c r="AO36" i="4"/>
  <c r="AO32" i="5"/>
  <c r="AM16" i="2"/>
  <c r="F27" i="14"/>
  <c r="K16" i="2"/>
  <c r="J14" i="11" s="1"/>
  <c r="J16" i="11" s="1"/>
  <c r="E31" i="2"/>
  <c r="AL16" i="2"/>
  <c r="I16" i="11"/>
  <c r="AC16" i="2"/>
  <c r="C38" i="6"/>
  <c r="E38" i="6" s="1"/>
  <c r="AO30" i="6"/>
  <c r="AO12" i="2" s="1"/>
  <c r="Q50" i="18"/>
  <c r="P50" i="18"/>
  <c r="G31" i="2"/>
  <c r="AN16" i="2"/>
  <c r="T16" i="2"/>
  <c r="Q31" i="18"/>
  <c r="Q32" i="18" s="1"/>
  <c r="E29" i="3"/>
  <c r="E36" i="6"/>
  <c r="F26" i="14"/>
  <c r="AO26" i="3"/>
  <c r="AO9" i="2" s="1"/>
  <c r="E30" i="3"/>
  <c r="E32" i="3"/>
  <c r="AP21" i="14"/>
  <c r="AO15" i="2" s="1"/>
  <c r="E35" i="6"/>
  <c r="AO10" i="2"/>
  <c r="F25" i="14"/>
  <c r="F24" i="14"/>
  <c r="F26" i="2"/>
  <c r="F28" i="2"/>
  <c r="F29" i="2"/>
  <c r="F25" i="2"/>
  <c r="F23" i="2"/>
  <c r="F24" i="2"/>
  <c r="F34" i="7"/>
  <c r="F32" i="7"/>
  <c r="F35" i="7"/>
  <c r="F33" i="7"/>
  <c r="AO13" i="2"/>
  <c r="E34" i="6"/>
  <c r="E36" i="5"/>
  <c r="E39" i="5"/>
  <c r="E37" i="5"/>
  <c r="D40" i="5"/>
  <c r="E38" i="5"/>
  <c r="E39" i="4"/>
  <c r="E41" i="4"/>
  <c r="D43" i="4"/>
  <c r="E42" i="4"/>
  <c r="E40" i="4"/>
  <c r="E31" i="3"/>
  <c r="C43" i="4"/>
  <c r="E33" i="6"/>
  <c r="E35" i="5"/>
  <c r="C40" i="5"/>
  <c r="AO11" i="2"/>
  <c r="L16" i="11" l="1"/>
  <c r="F31" i="2"/>
  <c r="AO16" i="2"/>
  <c r="E40" i="5"/>
  <c r="L14" i="11"/>
  <c r="J18" i="11"/>
  <c r="E43" i="4"/>
  <c r="J20" i="11" l="1"/>
  <c r="L20" i="11" s="1"/>
  <c r="L18" i="11"/>
</calcChain>
</file>

<file path=xl/sharedStrings.xml><?xml version="1.0" encoding="utf-8"?>
<sst xmlns="http://schemas.openxmlformats.org/spreadsheetml/2006/main" count="977" uniqueCount="393">
  <si>
    <t xml:space="preserve"> </t>
  </si>
  <si>
    <t>The intelligent budget planner for strategic CMOs</t>
  </si>
  <si>
    <r>
      <t xml:space="preserve">This marketing budget planner is designed to make budgeting and financial tracking for your marketing program seamless and efficient. 
It allows you to:
</t>
    </r>
    <r>
      <rPr>
        <b/>
        <sz val="12"/>
        <color rgb="FF000000"/>
        <rFont val="Arial"/>
        <family val="2"/>
      </rPr>
      <t xml:space="preserve">1. Plan your marketing budget.
</t>
    </r>
    <r>
      <rPr>
        <sz val="10"/>
        <color rgb="FF000000"/>
        <rFont val="Arial"/>
        <family val="2"/>
      </rPr>
      <t xml:space="preserve">
- Project expenses for key marketing activities, including paid advertising, content creation, events, and other customizable categories.
- Input anticipated expenses for each quarter, ensuring clear alignment with your annual strategy.
</t>
    </r>
    <r>
      <rPr>
        <b/>
        <sz val="12"/>
        <color rgb="FF000000"/>
        <rFont val="Arial"/>
        <family val="2"/>
      </rPr>
      <t xml:space="preserve">2. Monitor and compare actual spending. </t>
    </r>
    <r>
      <rPr>
        <b/>
        <sz val="10"/>
        <color rgb="FF000000"/>
        <rFont val="Arial"/>
        <family val="2"/>
      </rPr>
      <t xml:space="preserve">
</t>
    </r>
    <r>
      <rPr>
        <sz val="10"/>
        <color rgb="FF000000"/>
        <rFont val="Arial"/>
        <family val="2"/>
      </rPr>
      <t xml:space="preserve">
- Track real expenses against your projections to ensure your marketing program stays on target.
- Automatically calculate quarterly and annual totals to assess spending trends and identify any deviations from your budget.
- Gain instant insights with automated calculations. 
</t>
    </r>
    <r>
      <rPr>
        <i/>
        <sz val="10"/>
        <color rgb="FF000000"/>
        <rFont val="Arial"/>
        <family val="2"/>
      </rPr>
      <t xml:space="preserve">* Totals for both projected and actual expenses are calculated automatically. Graphs and summaries are dynamically updated, providing a real-time visual overview of spending performance across quarters and categories.
</t>
    </r>
    <r>
      <rPr>
        <sz val="10"/>
        <color rgb="FF000000"/>
        <rFont val="Arial"/>
        <family val="2"/>
      </rPr>
      <t xml:space="preserve">
</t>
    </r>
    <r>
      <rPr>
        <b/>
        <sz val="12"/>
        <color rgb="FF000000"/>
        <rFont val="Arial"/>
        <family val="2"/>
      </rPr>
      <t xml:space="preserve">3. Maintain financial control. </t>
    </r>
    <r>
      <rPr>
        <b/>
        <sz val="10"/>
        <color rgb="FF000000"/>
        <rFont val="Arial"/>
        <family val="2"/>
      </rPr>
      <t xml:space="preserve">
</t>
    </r>
    <r>
      <rPr>
        <sz val="10"/>
        <color rgb="FF000000"/>
        <rFont val="Arial"/>
        <family val="2"/>
      </rPr>
      <t xml:space="preserve">
- Quickly see how much budget remains available for the year or specific quarters.
- Identify under or overspending areas to make timely adjustments and optimize resource allocation.
</t>
    </r>
    <r>
      <rPr>
        <b/>
        <sz val="12"/>
        <color rgb="FF000000"/>
        <rFont val="Arial"/>
        <family val="2"/>
      </rPr>
      <t>What’s included in the template:</t>
    </r>
    <r>
      <rPr>
        <b/>
        <sz val="10"/>
        <color rgb="FF000000"/>
        <rFont val="Arial"/>
        <family val="2"/>
      </rPr>
      <t xml:space="preserve">
</t>
    </r>
    <r>
      <rPr>
        <sz val="10"/>
        <color rgb="FF000000"/>
        <rFont val="Arial"/>
        <family val="2"/>
      </rPr>
      <t xml:space="preserve">
</t>
    </r>
    <r>
      <rPr>
        <b/>
        <sz val="10"/>
        <color rgb="FF000000"/>
        <rFont val="Arial"/>
        <family val="2"/>
      </rPr>
      <t>a. Pre-built categories:</t>
    </r>
    <r>
      <rPr>
        <sz val="10"/>
        <color rgb="FF000000"/>
        <rFont val="Arial"/>
        <family val="2"/>
      </rPr>
      <t xml:space="preserve"> Standard marketing expense categories like Paid Advertising, Content, and Events, with the flexibility to add custom ones based on your program's needs.
</t>
    </r>
    <r>
      <rPr>
        <b/>
        <sz val="10"/>
        <color rgb="FF000000"/>
        <rFont val="Arial"/>
        <family val="2"/>
      </rPr>
      <t>b. Quarterly and annual summaries:</t>
    </r>
    <r>
      <rPr>
        <sz val="10"/>
        <color rgb="FF000000"/>
        <rFont val="Arial"/>
        <family val="2"/>
      </rPr>
      <t xml:space="preserve"> Built-in formulas consolidate data into easy-to-read tables and charts.
c</t>
    </r>
    <r>
      <rPr>
        <b/>
        <sz val="10"/>
        <color rgb="FF000000"/>
        <rFont val="Arial"/>
        <family val="2"/>
      </rPr>
      <t>. Dynamic visual dashboards:</t>
    </r>
    <r>
      <rPr>
        <sz val="10"/>
        <color rgb="FF000000"/>
        <rFont val="Arial"/>
        <family val="2"/>
      </rPr>
      <t xml:space="preserve"> Automated graphs provide a snapshot of projected vs. actual expenses, making it easier to communicate performance to stakeholders.
</t>
    </r>
    <r>
      <rPr>
        <b/>
        <sz val="10"/>
        <color rgb="FF000000"/>
        <rFont val="Arial"/>
        <family val="2"/>
      </rPr>
      <t xml:space="preserve">d. Customization options: </t>
    </r>
    <r>
      <rPr>
        <sz val="10"/>
        <color rgb="FF000000"/>
        <rFont val="Arial"/>
        <family val="2"/>
      </rPr>
      <t>Adapt the template to your organization's unique marketing plan with editable fields and expense categories.</t>
    </r>
  </si>
  <si>
    <t>Template tab index</t>
  </si>
  <si>
    <t>Mktg Investment Builder</t>
  </si>
  <si>
    <t>High Level Budget Allocator</t>
  </si>
  <si>
    <t>Master budget overview</t>
  </si>
  <si>
    <t>Forecasted impact</t>
  </si>
  <si>
    <t>Personnel budget summary</t>
  </si>
  <si>
    <t>Non-personnel budget summary</t>
  </si>
  <si>
    <t>Product marketing budget</t>
  </si>
  <si>
    <t>MarTech budget</t>
  </si>
  <si>
    <t>Paid advertising budget</t>
  </si>
  <si>
    <t>Public relations budget</t>
  </si>
  <si>
    <t>Partnerships &amp; community budget</t>
  </si>
  <si>
    <t>Branding &amp; creative budget</t>
  </si>
  <si>
    <t>Annual user summit budget</t>
  </si>
  <si>
    <t>Pre-Planning: Mktg Investment Builder</t>
  </si>
  <si>
    <t>PIPELINE GAP ANALYSIS</t>
  </si>
  <si>
    <t>Next Year Total Booked Revenue Target</t>
  </si>
  <si>
    <t>Input</t>
  </si>
  <si>
    <t>Total Pipeline Required (3X Booked Revenue Target)</t>
  </si>
  <si>
    <t>Current Weighted Pipeline (Forecasted Opportunities in Pipeline Heading into Next Year)</t>
  </si>
  <si>
    <t xml:space="preserve">Gap to Meet Pipeline Requirements </t>
  </si>
  <si>
    <t xml:space="preserve">Average Contract Value / Deal Size </t>
  </si>
  <si>
    <t># of Pipeline Opportunities Required</t>
  </si>
  <si>
    <t>TARGET PIPELINE % CONTRIBUTION BY SOURCE</t>
  </si>
  <si>
    <t>Marketing Inbound (% of total)</t>
  </si>
  <si>
    <t>SDR Outbound (% of total)</t>
  </si>
  <si>
    <t>Customer Success (% of total)</t>
  </si>
  <si>
    <t>Account Executives (% of total)</t>
  </si>
  <si>
    <t>Channel / Partner Referrals (% of total)</t>
  </si>
  <si>
    <t>TARGET # of OPPORTUNITIES CONTRIBUTED BY SOURCE</t>
  </si>
  <si>
    <t>Marketing Inbound (# of Opportunities)</t>
  </si>
  <si>
    <t># od AQLs/MQLs/MQAs/Demand Units Required to Support Marketing Inbound (Assumes 33% Conversion to Opportunity)</t>
  </si>
  <si>
    <t>SDR Outbound (# of Opportunities)</t>
  </si>
  <si>
    <t>Customer Success (# of Opportunities)</t>
  </si>
  <si>
    <t>Account Executives (# of Opportunities)</t>
  </si>
  <si>
    <t>Channel / Partner Referrals (# of Opportunities)</t>
  </si>
  <si>
    <t>TARGET PIPELINE $ CONTRIBUTED BY SOURCE</t>
  </si>
  <si>
    <t>Marketing Inbound ($)</t>
  </si>
  <si>
    <t>SDR Outbound ($)</t>
  </si>
  <si>
    <t>Customer Success ($)</t>
  </si>
  <si>
    <t>Account Executives ($)</t>
  </si>
  <si>
    <t>Channel / Partner Referrals ($)</t>
  </si>
  <si>
    <t>MARKETING INVESTMENT REQUIREMENT TO SUPPORT COMPANY REVENUE &amp; PIPELINE TARGETS</t>
  </si>
  <si>
    <t>Target marketing investment per opportunity (average across all opportunity sources)</t>
  </si>
  <si>
    <t>Total marketing investment to support pipeline requirements (all opportunities)</t>
  </si>
  <si>
    <t>Marketing investment as a % of booked revenue target</t>
  </si>
  <si>
    <t>MARKETING INVESTMENT ALLOCATION TO SUPPORT DIFFERENT SOURCES OF PIPELINE</t>
  </si>
  <si>
    <t>Marketing Inbound Allocation %</t>
  </si>
  <si>
    <t>SDR Outbound Allocation %</t>
  </si>
  <si>
    <t>Customer Success Allocation %</t>
  </si>
  <si>
    <t>Account Executives Allocation %</t>
  </si>
  <si>
    <t xml:space="preserve">Channel / Partner Comarketing Allocation % </t>
  </si>
  <si>
    <t>Marketing Inbound Allocation $</t>
  </si>
  <si>
    <t>SDR Outbound Allocation $</t>
  </si>
  <si>
    <t>Customer Success Allocation $</t>
  </si>
  <si>
    <t>Account Executives Allocation $</t>
  </si>
  <si>
    <t>Channel / Partner Co-Marketing Allocation $</t>
  </si>
  <si>
    <t>Pre-planning: High-level budget allocation guide</t>
  </si>
  <si>
    <t>Category</t>
  </si>
  <si>
    <t>Enter values</t>
  </si>
  <si>
    <t>Revenue target</t>
  </si>
  <si>
    <t>TAKEN FROM INVESTMENT BUILDER</t>
  </si>
  <si>
    <t>Proposed marketing spend (Inv per Opportunity)</t>
  </si>
  <si>
    <t>Personnel spend</t>
  </si>
  <si>
    <t>Non-personnel spend</t>
  </si>
  <si>
    <t>Program spend</t>
  </si>
  <si>
    <t>Non-program services spend</t>
  </si>
  <si>
    <t>MarTech spend</t>
  </si>
  <si>
    <t>Event spend (outsourced owned &amp; third party)</t>
  </si>
  <si>
    <t>Proposed planned spend</t>
  </si>
  <si>
    <t>Content (influencer mktg) spend</t>
  </si>
  <si>
    <t>Media spend</t>
  </si>
  <si>
    <t>Paid search</t>
  </si>
  <si>
    <t>Paid social</t>
  </si>
  <si>
    <t>Paid digital advertising</t>
  </si>
  <si>
    <t>Target personnel spend</t>
  </si>
  <si>
    <t>Target non-personnel spend</t>
  </si>
  <si>
    <t>Qtr avg</t>
  </si>
  <si>
    <t>Q1</t>
  </si>
  <si>
    <t>Q2</t>
  </si>
  <si>
    <t>Q3</t>
  </si>
  <si>
    <t>Q4</t>
  </si>
  <si>
    <t>Target program spend</t>
  </si>
  <si>
    <t>Target non-program services</t>
  </si>
  <si>
    <t>Target MarTech spend</t>
  </si>
  <si>
    <t>Target event spend</t>
  </si>
  <si>
    <t>Target content spend</t>
  </si>
  <si>
    <t>Target media spend</t>
  </si>
  <si>
    <t>Annual operating plan - functional spend (marketing)</t>
  </si>
  <si>
    <t>Q1 Current Year</t>
  </si>
  <si>
    <t>Q2 Current Year</t>
  </si>
  <si>
    <t>Q3 Current Year</t>
  </si>
  <si>
    <t>Q4 Current Year</t>
  </si>
  <si>
    <t>Current Year Total</t>
  </si>
  <si>
    <t>Q1 Next Year</t>
  </si>
  <si>
    <t>Q2 Next Year</t>
  </si>
  <si>
    <t>Q3 Next Year</t>
  </si>
  <si>
    <t>Q4 Next Year</t>
  </si>
  <si>
    <t>Next Year Total</t>
  </si>
  <si>
    <t>Act</t>
  </si>
  <si>
    <t>Fcst</t>
  </si>
  <si>
    <t>Plan</t>
  </si>
  <si>
    <t>Exit rate</t>
  </si>
  <si>
    <t>Personnel expense</t>
  </si>
  <si>
    <t>Personnel plan expense (roll up)</t>
  </si>
  <si>
    <t>Target from strategic plan</t>
  </si>
  <si>
    <t>+/- to target</t>
  </si>
  <si>
    <t>Headcount</t>
  </si>
  <si>
    <t>Controllable non-personnel</t>
  </si>
  <si>
    <t>Non - personnel expense (roll up)</t>
  </si>
  <si>
    <t>Total functional spend plan</t>
  </si>
  <si>
    <t>How will demand flow from marketing through opportunity pipeline?</t>
  </si>
  <si>
    <t xml:space="preserve">MQL/AQL/6QA/Demand Unit - annual goal: </t>
  </si>
  <si>
    <t>Total</t>
  </si>
  <si>
    <t xml:space="preserve">Monthly trending as a % of monthly target: </t>
  </si>
  <si>
    <t xml:space="preserve">MQL/AQL/6QA/Demand Unit - quarterly goal: </t>
  </si>
  <si>
    <t>Demand Unit goal</t>
  </si>
  <si>
    <t xml:space="preserve">MQL/AQL/6QA/Demand Unit - monthly goal: </t>
  </si>
  <si>
    <t>Demand Unit actual</t>
  </si>
  <si>
    <t>MQL/AQL/6QA/Demand Unit - YTD actuals:</t>
  </si>
  <si>
    <t>Last updated: TBD</t>
  </si>
  <si>
    <t>Goal achievement</t>
  </si>
  <si>
    <t xml:space="preserve">Remaining Demand Units needed to achieve goal: </t>
  </si>
  <si>
    <t>Updated monthly Demand Units target needed to achieve goal:</t>
  </si>
  <si>
    <t>Monthly Demand Unit trending (Jan-Nov)</t>
  </si>
  <si>
    <t>Q1 FOLLOWING YEAR</t>
  </si>
  <si>
    <t>Final month previous year</t>
  </si>
  <si>
    <t>January</t>
  </si>
  <si>
    <t>February</t>
  </si>
  <si>
    <t>March</t>
  </si>
  <si>
    <t>April</t>
  </si>
  <si>
    <t>May</t>
  </si>
  <si>
    <t>June</t>
  </si>
  <si>
    <t>July</t>
  </si>
  <si>
    <t>August</t>
  </si>
  <si>
    <t>September</t>
  </si>
  <si>
    <t>October</t>
  </si>
  <si>
    <t>November</t>
  </si>
  <si>
    <t>December</t>
  </si>
  <si>
    <t>Demand Unit - Month 1/ Cohort 1</t>
  </si>
  <si>
    <t>Demand Unit - Month 2/ Cohort 2</t>
  </si>
  <si>
    <t>Demand Unit - Month 3/ Cohort 3</t>
  </si>
  <si>
    <t>Demand Unit - Month 4/ Cohort 4</t>
  </si>
  <si>
    <t>Demand Unit - Month 5/ Cohort 5</t>
  </si>
  <si>
    <t>Demand Unit - Month 6/ Cohort 6</t>
  </si>
  <si>
    <t>Demand Unit - Month 7/ Cohort 7</t>
  </si>
  <si>
    <t>Demand Unit - Month 8/ Cohort 8</t>
  </si>
  <si>
    <t>Demand Unit - Month 9/ Cohort 9</t>
  </si>
  <si>
    <t>Demand Unit - Month 10/ Cohort 10</t>
  </si>
  <si>
    <t>Demand Unit - Month 11/ Cohort 11</t>
  </si>
  <si>
    <t>Demand Unit - Month 12/ Cohort 12</t>
  </si>
  <si>
    <t>Demand Unit - Month 13/ Cohort 13</t>
  </si>
  <si>
    <t>Projected net new # Demand Units to be delivered to sales this  month</t>
  </si>
  <si>
    <t>Total # of Demand Units available for working by sales</t>
  </si>
  <si>
    <t>Average # of SDRs/BDRs/AEs - segment and region alignment</t>
  </si>
  <si>
    <t>Average # of available Demand Units for individual rep to pursue</t>
  </si>
  <si>
    <t>Average % of Demand Units converted to SQOs (opportunities)</t>
  </si>
  <si>
    <t># of SQOs / opportunities entering sales pipeline</t>
  </si>
  <si>
    <t>Projected pipeline created by new Demand Units entering pipeline</t>
  </si>
  <si>
    <t>Average % of opportunities resulting in closed won sales</t>
  </si>
  <si>
    <t>Sales to be generated from Cohort 1</t>
  </si>
  <si>
    <t>Sales to be generated from Cohort 2</t>
  </si>
  <si>
    <t xml:space="preserve">Sales to be generated from Cohort 3 </t>
  </si>
  <si>
    <t>Sales to be generated from Cohort 4</t>
  </si>
  <si>
    <t>Sales to be generated from Cohort 5</t>
  </si>
  <si>
    <t>Sales to be generated from Cohort 6</t>
  </si>
  <si>
    <t>Sales to be generated from Cohort 7</t>
  </si>
  <si>
    <t>Sales to be generated from Cohort 8</t>
  </si>
  <si>
    <t>Sales to be generated from Cohort 9</t>
  </si>
  <si>
    <t>Sales to be generated from Cohort 10</t>
  </si>
  <si>
    <t>Sales to be generated from Cohort 11</t>
  </si>
  <si>
    <t>Sales to be generated from Cohort 12</t>
  </si>
  <si>
    <t>Sales to be generated from Cohort 13</t>
  </si>
  <si>
    <t>Projected # of won sales/converted opportunities</t>
  </si>
  <si>
    <t>Average deal size / closed won sale (total booked ACV)</t>
  </si>
  <si>
    <t>Projected booked revenue contributed by mktg - monthly snapshot</t>
  </si>
  <si>
    <t>Projected booked revenue contributed by mktg from full year investment - cumulative view</t>
  </si>
  <si>
    <t>Full Year / Total</t>
  </si>
  <si>
    <t>FUNCTIONAL GROUP</t>
  </si>
  <si>
    <t>Budget</t>
  </si>
  <si>
    <t>Actual</t>
  </si>
  <si>
    <t>Amount
left</t>
  </si>
  <si>
    <t>Product marketing</t>
  </si>
  <si>
    <t>MarTech</t>
  </si>
  <si>
    <t>Paid advertising</t>
  </si>
  <si>
    <t>Public relations</t>
  </si>
  <si>
    <t>Branding &amp; creative</t>
  </si>
  <si>
    <t xml:space="preserve">Customer user event </t>
  </si>
  <si>
    <t xml:space="preserve">Partnerships &amp; community </t>
  </si>
  <si>
    <t>TOTAL</t>
  </si>
  <si>
    <t>EXPENSE SUMMARY</t>
  </si>
  <si>
    <t>Cumulative budget</t>
  </si>
  <si>
    <t>Cumulative spend</t>
  </si>
  <si>
    <t>Jan</t>
  </si>
  <si>
    <t>Feb</t>
  </si>
  <si>
    <t>Mar</t>
  </si>
  <si>
    <t>Apr</t>
  </si>
  <si>
    <t>Jun</t>
  </si>
  <si>
    <t>Jul</t>
  </si>
  <si>
    <t>Aug</t>
  </si>
  <si>
    <t>Sep</t>
  </si>
  <si>
    <t>Oct</t>
  </si>
  <si>
    <t>Nov</t>
  </si>
  <si>
    <t>Dec</t>
  </si>
  <si>
    <t>FY</t>
  </si>
  <si>
    <t>Personnel (fully loaded $)</t>
  </si>
  <si>
    <t>General marketing</t>
  </si>
  <si>
    <t>Brand &amp; operations</t>
  </si>
  <si>
    <t>Partnerships &amp; community membership</t>
  </si>
  <si>
    <t>Growth marketing</t>
  </si>
  <si>
    <t>Marketing operations</t>
  </si>
  <si>
    <t xml:space="preserve">AI </t>
  </si>
  <si>
    <t>Total personnel expense ($)</t>
  </si>
  <si>
    <t>Headcount (# of resources)</t>
  </si>
  <si>
    <t>Total headcount (#)</t>
  </si>
  <si>
    <t>Average personnel expense ($)</t>
  </si>
  <si>
    <t>PERSONNEL PLAN</t>
  </si>
  <si>
    <t>ACTIVE PAYROLL MONTHS (ENTER "1" IF EMPLOYEE IS ACTIVE FOR GREATER THAN 50% OF MONTH)</t>
  </si>
  <si>
    <t xml:space="preserve">FULLY LOADED MONTHLY COST </t>
  </si>
  <si>
    <t>Location</t>
  </si>
  <si>
    <t>Employee first name</t>
  </si>
  <si>
    <t>Employee last name</t>
  </si>
  <si>
    <t>External title</t>
  </si>
  <si>
    <t>Internal title (for compensation)</t>
  </si>
  <si>
    <t>Functional group</t>
  </si>
  <si>
    <t>FTE</t>
  </si>
  <si>
    <t>Monthly base 
salary rate</t>
  </si>
  <si>
    <t>Annualized 
base salary</t>
  </si>
  <si>
    <t>Planned 2025 incremental 
bonus %</t>
  </si>
  <si>
    <t>Salary plus bonus 
in USD</t>
  </si>
  <si>
    <t>Burden rate</t>
  </si>
  <si>
    <t>Est fully burden 
annual cost (USD)</t>
  </si>
  <si>
    <t>Action (If new hire, enter start date to guide active 
payroll selections. If terminate, enter last day to guide 
active payroll selections.)</t>
  </si>
  <si>
    <t>Product marketing non-personnel budget</t>
  </si>
  <si>
    <t>PRODUCT / MARKET FIT</t>
  </si>
  <si>
    <t>Paid research</t>
  </si>
  <si>
    <t>Third party competitive analysis</t>
  </si>
  <si>
    <t>Focus groups incentives</t>
  </si>
  <si>
    <t>CATEGORY CREATION</t>
  </si>
  <si>
    <t>Book production &amp; promotional support</t>
  </si>
  <si>
    <t>Industry analyst TL (Avasant, Gartner)</t>
  </si>
  <si>
    <t>Influencer marketing</t>
  </si>
  <si>
    <t>PRODUCT RELEASES</t>
  </si>
  <si>
    <t>Launch events</t>
  </si>
  <si>
    <t>Paid media/industry publications</t>
  </si>
  <si>
    <t>CONTENT DEVELOPMENT</t>
  </si>
  <si>
    <t>Outsourced annual GTM efficiency benchmark study</t>
  </si>
  <si>
    <t>White papers</t>
  </si>
  <si>
    <t>Customer testimonials &amp; case studies</t>
  </si>
  <si>
    <t>Sales enablement assets</t>
  </si>
  <si>
    <t>Product demo videos</t>
  </si>
  <si>
    <t>YEAR-TO-DATE SUMMARY</t>
  </si>
  <si>
    <t>PRODUCT/MARKET FIT</t>
  </si>
  <si>
    <t>Martech non-personnel budget</t>
  </si>
  <si>
    <t>v</t>
  </si>
  <si>
    <t>SOFTWARE</t>
  </si>
  <si>
    <t>Design (e.g. Adobe)</t>
  </si>
  <si>
    <t>6Sense base platform - monitoring, orchestration</t>
  </si>
  <si>
    <t>6Sense - CE, sales intelligence &amp; AI agents</t>
  </si>
  <si>
    <t>Project management (e.g. Monday.com)</t>
  </si>
  <si>
    <t>Mktg performance mgmt (Planful)</t>
  </si>
  <si>
    <t>Analytics (e.g. HockeyStack)</t>
  </si>
  <si>
    <t>MAP (e.g. HubSpot)</t>
  </si>
  <si>
    <t>Webinar hosting (e.g. On24, WebEx)</t>
  </si>
  <si>
    <t>Community platform (e.g. Circle, Skool)</t>
  </si>
  <si>
    <t>Miscellaneous placeholder</t>
  </si>
  <si>
    <t>WEB PUBLISHING TOOLS</t>
  </si>
  <si>
    <t>CMS platform (e.g. Sitecore, Wordpress)</t>
  </si>
  <si>
    <t>Landing page/CTA system (e.g. Leadpages)</t>
  </si>
  <si>
    <t>Premium content platform (e.g. Vimeo Pro)</t>
  </si>
  <si>
    <t>SERVICES</t>
  </si>
  <si>
    <t>Storage/file-sharing (e.g. Box)</t>
  </si>
  <si>
    <t>Stock photography subscription (e.g. Shutter)</t>
  </si>
  <si>
    <t>Licensed/syndicated content (e.g. NewsCred)</t>
  </si>
  <si>
    <t>Content curation (e.g. Curata)</t>
  </si>
  <si>
    <t>AI NATIVE TOOLS</t>
  </si>
  <si>
    <t>Copy.ai, Jasper, Writer</t>
  </si>
  <si>
    <t>Swell.ai, MarketMust</t>
  </si>
  <si>
    <t xml:space="preserve">Descript, Opus Clips and Gling </t>
  </si>
  <si>
    <t>ChatGPT Pro + Claude + Perplexity + Gemini</t>
  </si>
  <si>
    <t>Manus, GenSpark</t>
  </si>
  <si>
    <t>Zapier, Make.com, n8n</t>
  </si>
  <si>
    <t>Replit, Cursor, Bolt.new, Lovable</t>
  </si>
  <si>
    <t>PUBLISHING TOOLS</t>
  </si>
  <si>
    <t>SEARCH</t>
  </si>
  <si>
    <t>CPC</t>
  </si>
  <si>
    <t>CPM</t>
  </si>
  <si>
    <t>Placeholder</t>
  </si>
  <si>
    <t xml:space="preserve">DISPLAY &amp; RETARGETING </t>
  </si>
  <si>
    <t>PARTNER PROGRAMS</t>
  </si>
  <si>
    <t xml:space="preserve">SOCIAL </t>
  </si>
  <si>
    <t>Facebook ads</t>
  </si>
  <si>
    <t>X / Twitter ads</t>
  </si>
  <si>
    <t>LinkedIn ads</t>
  </si>
  <si>
    <t>YouTube ads</t>
  </si>
  <si>
    <t>Reddit ads</t>
  </si>
  <si>
    <t>Quora ads</t>
  </si>
  <si>
    <t xml:space="preserve">INDUSTRY PUBLICATIONS </t>
  </si>
  <si>
    <t>Content discovery platform (e.g. Outbrain)</t>
  </si>
  <si>
    <t>Dedicated email send - CPL</t>
  </si>
  <si>
    <t>Dedicated email send - fixed cost</t>
  </si>
  <si>
    <t>DISPLAY &amp; RETARGETING</t>
  </si>
  <si>
    <t>PARTNER</t>
  </si>
  <si>
    <t>SOCIAL</t>
  </si>
  <si>
    <t>INDUSTRY PUBLICATIONS</t>
  </si>
  <si>
    <t>SUBSCRIPTIONS</t>
  </si>
  <si>
    <t>Press release service (e.g. PRWeb)</t>
  </si>
  <si>
    <t>Research/contact service (e.g. Cision)</t>
  </si>
  <si>
    <t>Reputation monitoring software (e.g. Vendasta)</t>
  </si>
  <si>
    <t>CONTENT</t>
  </si>
  <si>
    <t>Press releases</t>
  </si>
  <si>
    <t>Customer newsletter</t>
  </si>
  <si>
    <t>Reports</t>
  </si>
  <si>
    <t>Guest posts</t>
  </si>
  <si>
    <t>EVENTS / TRADESHOWS (Only Mktg Attendance)</t>
  </si>
  <si>
    <t>Admission</t>
  </si>
  <si>
    <t>Transportation</t>
  </si>
  <si>
    <t>Accommodations</t>
  </si>
  <si>
    <t>Meals</t>
  </si>
  <si>
    <t>MEDIA RELATIONS / AWARDS</t>
  </si>
  <si>
    <t>Dinners</t>
  </si>
  <si>
    <t>Gifts</t>
  </si>
  <si>
    <t>Award entry fees</t>
  </si>
  <si>
    <t>AGENCY / FREELANCERS</t>
  </si>
  <si>
    <t>Retainer fees</t>
  </si>
  <si>
    <t>Expenses</t>
  </si>
  <si>
    <t>Other</t>
  </si>
  <si>
    <t>EVENTS / TRADESHOWS</t>
  </si>
  <si>
    <t>AGENCY</t>
  </si>
  <si>
    <t>Partnerships and community budget</t>
  </si>
  <si>
    <t>COMPANY HOSTED / OWNED EVENTS</t>
  </si>
  <si>
    <t>Customer innovation labs</t>
  </si>
  <si>
    <t>Investor community forums</t>
  </si>
  <si>
    <t>C-Suite Executive Roundtables / Dinners</t>
  </si>
  <si>
    <t>3RD PARTY EVENTS / TRADESHOWS</t>
  </si>
  <si>
    <t>Non-tech partner events</t>
  </si>
  <si>
    <t>Technology partner events</t>
  </si>
  <si>
    <t>Industry influencer events - Persona 1</t>
  </si>
  <si>
    <t>Industry influencer events - Persona 2</t>
  </si>
  <si>
    <t>Industry influencer events - Persona 3</t>
  </si>
  <si>
    <t>CUSTOMER &amp; COMMUNITY MARKETING</t>
  </si>
  <si>
    <t>Customer gifting</t>
  </si>
  <si>
    <t>Swag (assumes X+ community members)</t>
  </si>
  <si>
    <t xml:space="preserve">Actual </t>
  </si>
  <si>
    <t>Amount left</t>
  </si>
  <si>
    <t>OUTSOURCED OWNED EVENTS</t>
  </si>
  <si>
    <t>Branding and creative budget</t>
  </si>
  <si>
    <t>HARDWARE</t>
  </si>
  <si>
    <t>Graphics-optimized computer (e.g. MacBook Pro)</t>
  </si>
  <si>
    <t>HD display</t>
  </si>
  <si>
    <t>SD cards/external hard drives</t>
  </si>
  <si>
    <t>EQUIPMENT RENTALS / PURCHASES</t>
  </si>
  <si>
    <t>Camera</t>
  </si>
  <si>
    <t>Tripod</t>
  </si>
  <si>
    <t>Microphone</t>
  </si>
  <si>
    <t>Lighting</t>
  </si>
  <si>
    <t>OUTSOURCING</t>
  </si>
  <si>
    <t>Outsourced shared services - creative hours</t>
  </si>
  <si>
    <t>Outsourced shared services - video production hours</t>
  </si>
  <si>
    <t xml:space="preserve">Crowdsourced work </t>
  </si>
  <si>
    <t>Professional voiceover work</t>
  </si>
  <si>
    <t>Paid actors</t>
  </si>
  <si>
    <t>MISCELLANEOUS</t>
  </si>
  <si>
    <t>Premium fonts/typefaces</t>
  </si>
  <si>
    <t>Printing (e.g. posters, business cards)</t>
  </si>
  <si>
    <t>Travel (e.g. for on-site video shoots of customers)</t>
  </si>
  <si>
    <t>Supplies (e.g. sketchpads, stencils)</t>
  </si>
  <si>
    <t>Other (AI-native creative point solutions)</t>
  </si>
  <si>
    <t>Annual User / Customer / Community Company Hosted Event</t>
  </si>
  <si>
    <t>VENUE</t>
  </si>
  <si>
    <t>Room/hall rental</t>
  </si>
  <si>
    <t>Furniture rentals</t>
  </si>
  <si>
    <t>Equipment rentals (speakers, microphones, etc.)</t>
  </si>
  <si>
    <t>Decorations</t>
  </si>
  <si>
    <t>Signage</t>
  </si>
  <si>
    <t>REFRESHMENTS</t>
  </si>
  <si>
    <t>Food</t>
  </si>
  <si>
    <t>Drinks</t>
  </si>
  <si>
    <t>PROGRAM</t>
  </si>
  <si>
    <t>MCs / Event Facilitator</t>
  </si>
  <si>
    <t>Presenters / Performers</t>
  </si>
  <si>
    <t>Presenter/performer travel</t>
  </si>
  <si>
    <t>Presenter/performer accommodations</t>
  </si>
  <si>
    <t>PROMOTION</t>
  </si>
  <si>
    <t>Web development</t>
  </si>
  <si>
    <t>Special offers/giveaways</t>
  </si>
  <si>
    <t>Name tags/badges</t>
  </si>
  <si>
    <t>Printed agendas/programs</t>
  </si>
  <si>
    <t>Swag (stickers, keychains, etc.)</t>
  </si>
  <si>
    <t>Stationary/pens/pencils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</si>
</sst>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0.00"/>
    <numFmt numFmtId="165" formatCode="&quot;$&quot;#,##0"/>
    <numFmt numFmtId="166" formatCode="_(* #,##0_);_(* \(#,##0\);_(* &quot;-&quot;??_);_(@_)"/>
    <numFmt numFmtId="167" formatCode="_(* #,##0.0_);_(* \(#,##0.0\);_(* &quot;-&quot;??_);_(@_)"/>
    <numFmt numFmtId="168" formatCode="0.0"/>
    <numFmt numFmtId="169" formatCode="_(&quot;$&quot;* #,##0_);_(&quot;$&quot;* \(#,##0\);_(&quot;$&quot;* &quot;-&quot;??_);_(@_)"/>
    <numFmt numFmtId="170" formatCode="&quot;$&quot;#,##0.00"/>
    <numFmt numFmtId="171" formatCode="0.000%"/>
    <numFmt numFmtId="172" formatCode="&quot;$&quot;#,##0.0"/>
  </numFmts>
  <fonts count="77">
    <font>
      <sz val="11"/>
      <color theme="1"/>
      <name val="Calibri"/>
      <scheme val="minor"/>
    </font>
    <font>
      <sz val="11"/>
      <color theme="1"/>
      <name val="Calibri"/>
      <family val="2"/>
      <scheme val="minor"/>
    </font>
    <font>
      <u/>
      <sz val="11"/>
      <color theme="10"/>
      <name val="Calibri"/>
      <family val="2"/>
      <scheme val="minor"/>
    </font>
    <font>
      <b/>
      <sz val="11"/>
      <color theme="1"/>
      <name val="Trebuchet MS"/>
      <family val="2"/>
    </font>
    <font>
      <sz val="11"/>
      <color theme="1"/>
      <name val="Trebuchet MS"/>
      <family val="2"/>
    </font>
    <font>
      <sz val="11"/>
      <color rgb="FF2A3D52"/>
      <name val="Trebuchet MS"/>
      <family val="2"/>
    </font>
    <font>
      <b/>
      <sz val="11"/>
      <color rgb="FF2A3D52"/>
      <name val="Trebuchet MS"/>
      <family val="2"/>
    </font>
    <font>
      <b/>
      <sz val="18"/>
      <color theme="1"/>
      <name val="Calibri"/>
      <family val="2"/>
      <scheme val="minor"/>
    </font>
    <font>
      <sz val="18"/>
      <color theme="1"/>
      <name val="Calibri"/>
      <family val="2"/>
      <scheme val="minor"/>
    </font>
    <font>
      <b/>
      <sz val="12"/>
      <color theme="1"/>
      <name val="Calibri"/>
      <family val="2"/>
      <scheme val="minor"/>
    </font>
    <font>
      <sz val="12"/>
      <color theme="1"/>
      <name val="Calibri"/>
      <family val="2"/>
      <scheme val="minor"/>
    </font>
    <font>
      <sz val="12"/>
      <color rgb="FF9C0006"/>
      <name val="Calibri"/>
      <family val="2"/>
      <scheme val="minor"/>
    </font>
    <font>
      <b/>
      <sz val="11"/>
      <color theme="0"/>
      <name val="Trebuchet MS"/>
      <family val="2"/>
    </font>
    <font>
      <sz val="11"/>
      <color theme="2"/>
      <name val="Trebuchet MS"/>
      <family val="2"/>
    </font>
    <font>
      <b/>
      <sz val="18"/>
      <color theme="2"/>
      <name val="Trebuchet MS"/>
      <family val="2"/>
    </font>
    <font>
      <b/>
      <sz val="11"/>
      <color theme="2"/>
      <name val="Trebuchet MS"/>
      <family val="2"/>
    </font>
    <font>
      <sz val="18"/>
      <color theme="2"/>
      <name val="Calibri"/>
      <family val="2"/>
      <scheme val="minor"/>
    </font>
    <font>
      <sz val="12"/>
      <color theme="1"/>
      <name val="Trebuchet MS"/>
      <family val="2"/>
    </font>
    <font>
      <sz val="12"/>
      <color theme="1"/>
      <name val="Trebuchet MS "/>
    </font>
    <font>
      <b/>
      <sz val="12"/>
      <name val="Trebuchet MS "/>
    </font>
    <font>
      <sz val="12"/>
      <name val="Trebuchet MS "/>
    </font>
    <font>
      <b/>
      <sz val="14"/>
      <color theme="0"/>
      <name val="Trebuchet MS"/>
      <family val="2"/>
    </font>
    <font>
      <b/>
      <sz val="16"/>
      <color theme="0"/>
      <name val="Trebuchet MS"/>
      <family val="2"/>
    </font>
    <font>
      <b/>
      <sz val="11"/>
      <color theme="1"/>
      <name val="Calibri"/>
      <family val="2"/>
      <scheme val="minor"/>
    </font>
    <font>
      <sz val="11"/>
      <color rgb="FF000000"/>
      <name val="Trebuchet MS"/>
      <family val="2"/>
    </font>
    <font>
      <sz val="10"/>
      <color rgb="FF000000"/>
      <name val="Arial"/>
      <family val="2"/>
    </font>
    <font>
      <b/>
      <sz val="10"/>
      <color rgb="FF000000"/>
      <name val="Arial"/>
      <family val="2"/>
    </font>
    <font>
      <i/>
      <sz val="10"/>
      <color rgb="FF000000"/>
      <name val="Arial"/>
      <family val="2"/>
    </font>
    <font>
      <sz val="10"/>
      <name val="Arial"/>
      <family val="2"/>
    </font>
    <font>
      <b/>
      <sz val="14"/>
      <color rgb="FF000000"/>
      <name val="Arial"/>
      <family val="2"/>
    </font>
    <font>
      <u/>
      <sz val="11"/>
      <color theme="10"/>
      <name val="Arial"/>
      <family val="2"/>
    </font>
    <font>
      <u/>
      <sz val="10"/>
      <color theme="10"/>
      <name val="Arial"/>
      <family val="2"/>
    </font>
    <font>
      <b/>
      <sz val="18"/>
      <color theme="2"/>
      <name val="Arial"/>
      <family val="2"/>
    </font>
    <font>
      <b/>
      <sz val="20"/>
      <color theme="0"/>
      <name val="Arial"/>
      <family val="2"/>
    </font>
    <font>
      <b/>
      <sz val="11"/>
      <color theme="1"/>
      <name val="Arial"/>
      <family val="2"/>
    </font>
    <font>
      <sz val="11"/>
      <color theme="1"/>
      <name val="Arial"/>
      <family val="2"/>
    </font>
    <font>
      <sz val="11"/>
      <color rgb="FF000000"/>
      <name val="Arial"/>
      <family val="2"/>
    </font>
    <font>
      <b/>
      <sz val="11"/>
      <color rgb="FF000000"/>
      <name val="Arial"/>
      <family val="2"/>
    </font>
    <font>
      <b/>
      <sz val="12"/>
      <color rgb="FF000000"/>
      <name val="Arial"/>
      <family val="2"/>
    </font>
    <font>
      <b/>
      <sz val="14"/>
      <color theme="0"/>
      <name val="Arial"/>
      <family val="2"/>
    </font>
    <font>
      <b/>
      <sz val="12"/>
      <color theme="1"/>
      <name val="Arial"/>
      <family val="2"/>
    </font>
    <font>
      <sz val="12"/>
      <color theme="1"/>
      <name val="Arial"/>
      <family val="2"/>
    </font>
    <font>
      <b/>
      <sz val="16"/>
      <color theme="0"/>
      <name val="Arial"/>
      <family val="2"/>
    </font>
    <font>
      <b/>
      <sz val="11"/>
      <color rgb="FFFF0000"/>
      <name val="Arial"/>
      <family val="2"/>
    </font>
    <font>
      <b/>
      <sz val="16"/>
      <color theme="1"/>
      <name val="Arial"/>
      <family val="2"/>
    </font>
    <font>
      <i/>
      <sz val="11"/>
      <color theme="1"/>
      <name val="Arial"/>
      <family val="2"/>
    </font>
    <font>
      <b/>
      <sz val="11"/>
      <color theme="3"/>
      <name val="Arial"/>
      <family val="2"/>
    </font>
    <font>
      <sz val="11"/>
      <color theme="3"/>
      <name val="Arial"/>
      <family val="2"/>
    </font>
    <font>
      <sz val="11"/>
      <color theme="2"/>
      <name val="Arial"/>
      <family val="2"/>
    </font>
    <font>
      <b/>
      <sz val="11"/>
      <color theme="2"/>
      <name val="Arial"/>
      <family val="2"/>
    </font>
    <font>
      <b/>
      <sz val="11"/>
      <color rgb="FF2A3D52"/>
      <name val="Arial"/>
      <family val="2"/>
    </font>
    <font>
      <sz val="11"/>
      <color rgb="FF2A3D52"/>
      <name val="Arial"/>
      <family val="2"/>
    </font>
    <font>
      <sz val="16"/>
      <color theme="0"/>
      <name val="Arial"/>
      <family val="2"/>
    </font>
    <font>
      <b/>
      <sz val="14"/>
      <color theme="1"/>
      <name val="Arial"/>
      <family val="2"/>
    </font>
    <font>
      <b/>
      <sz val="20"/>
      <color rgb="FFFFFFFF"/>
      <name val="Arial"/>
      <family val="2"/>
    </font>
    <font>
      <b/>
      <sz val="12"/>
      <color rgb="FF2A3D52"/>
      <name val="Arial"/>
      <family val="2"/>
    </font>
    <font>
      <b/>
      <sz val="11"/>
      <color theme="0"/>
      <name val="Arial"/>
      <family val="2"/>
    </font>
    <font>
      <b/>
      <sz val="11"/>
      <color rgb="FFE5F5F8"/>
      <name val="Arial"/>
      <family val="2"/>
    </font>
    <font>
      <sz val="11"/>
      <color theme="0"/>
      <name val="Arial"/>
      <family val="2"/>
    </font>
    <font>
      <sz val="11"/>
      <color rgb="FF9C0006"/>
      <name val="Arial"/>
      <family val="2"/>
    </font>
    <font>
      <sz val="11"/>
      <color indexed="8"/>
      <name val="Arial"/>
      <family val="2"/>
    </font>
    <font>
      <b/>
      <sz val="11"/>
      <color indexed="8"/>
      <name val="Arial"/>
      <family val="2"/>
    </font>
    <font>
      <b/>
      <sz val="16"/>
      <name val="Arial"/>
      <family val="2"/>
    </font>
    <font>
      <sz val="11"/>
      <color rgb="FFFF0000"/>
      <name val="Arial"/>
      <family val="2"/>
    </font>
    <font>
      <sz val="12"/>
      <color rgb="FFFF0000"/>
      <name val="Arial"/>
      <family val="2"/>
    </font>
    <font>
      <sz val="10"/>
      <color theme="1"/>
      <name val="Arial"/>
      <family val="2"/>
    </font>
    <font>
      <b/>
      <sz val="26"/>
      <color rgb="FF000000"/>
      <name val="Arial"/>
      <family val="2"/>
    </font>
    <font>
      <sz val="26"/>
      <name val="Arial"/>
      <family val="2"/>
    </font>
    <font>
      <b/>
      <sz val="18"/>
      <color rgb="FF374659"/>
      <name val="Arial"/>
      <family val="2"/>
    </font>
    <font>
      <b/>
      <sz val="11"/>
      <color rgb="FF374659"/>
      <name val="Arial"/>
      <family val="2"/>
    </font>
    <font>
      <sz val="14"/>
      <color theme="1"/>
      <name val="Arial"/>
      <family val="2"/>
    </font>
    <font>
      <b/>
      <i/>
      <sz val="11"/>
      <color theme="1"/>
      <name val="Arial"/>
      <family val="2"/>
    </font>
    <font>
      <b/>
      <sz val="14"/>
      <color theme="2"/>
      <name val="Arial"/>
      <family val="2"/>
    </font>
    <font>
      <sz val="14"/>
      <color theme="2"/>
      <name val="Arial"/>
      <family val="2"/>
    </font>
    <font>
      <b/>
      <sz val="24"/>
      <color rgb="FF2A3D52"/>
      <name val="Arial"/>
      <family val="2"/>
    </font>
    <font>
      <b/>
      <sz val="18"/>
      <color rgb="FFE5F5F8"/>
      <name val="Arial"/>
      <family val="2"/>
    </font>
    <font>
      <sz val="14"/>
      <color theme="0"/>
      <name val="Arial"/>
      <family val="2"/>
    </font>
  </fonts>
  <fills count="13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5"/>
        <bgColor indexed="64"/>
      </patternFill>
    </fill>
    <fill>
      <patternFill patternType="solid">
        <fgColor theme="6"/>
        <bgColor rgb="FF00A4BD"/>
      </patternFill>
    </fill>
    <fill>
      <patternFill patternType="solid">
        <fgColor theme="6"/>
        <bgColor indexed="64"/>
      </patternFill>
    </fill>
    <fill>
      <patternFill patternType="solid">
        <fgColor theme="6" tint="0.79998168889431442"/>
        <bgColor rgb="FFE5F5F8"/>
      </patternFill>
    </fill>
    <fill>
      <patternFill patternType="solid">
        <fgColor theme="5" tint="0.79998168889431442"/>
        <bgColor indexed="64"/>
      </patternFill>
    </fill>
    <fill>
      <patternFill patternType="solid">
        <fgColor theme="0" tint="-0.14999847407452621"/>
        <bgColor rgb="FFA9B2E5"/>
      </patternFill>
    </fill>
    <fill>
      <patternFill patternType="solid">
        <fgColor theme="0" tint="-0.14999847407452621"/>
        <bgColor rgb="FFF68A8F"/>
      </patternFill>
    </fill>
    <fill>
      <patternFill patternType="solid">
        <fgColor theme="0" tint="-0.14999847407452621"/>
        <bgColor rgb="FFF8D49A"/>
      </patternFill>
    </fill>
    <fill>
      <patternFill patternType="solid">
        <fgColor theme="4" tint="0.79998168889431442"/>
        <bgColor indexed="64"/>
      </patternFill>
    </fill>
    <fill>
      <patternFill patternType="solid">
        <fgColor theme="0" tint="-0.14999847407452621"/>
        <bgColor rgb="FF9FA8E1"/>
      </patternFill>
    </fill>
    <fill>
      <patternFill patternType="solid">
        <fgColor theme="0" tint="-0.14999847407452621"/>
        <bgColor rgb="FFF7CF8D"/>
      </patternFill>
    </fill>
    <fill>
      <patternFill patternType="solid">
        <fgColor theme="0" tint="-0.14999847407452621"/>
        <bgColor rgb="FF60D6C8"/>
      </patternFill>
    </fill>
    <fill>
      <patternFill patternType="solid">
        <fgColor theme="0" tint="-0.14999847407452621"/>
        <bgColor rgb="FFF9AABE"/>
      </patternFill>
    </fill>
    <fill>
      <patternFill patternType="solid">
        <fgColor theme="0" tint="-0.499984740745262"/>
        <bgColor indexed="64"/>
      </patternFill>
    </fill>
    <fill>
      <patternFill patternType="solid">
        <fgColor theme="6" tint="0.79998168889431442"/>
        <bgColor indexed="64"/>
      </patternFill>
    </fill>
    <fill>
      <patternFill patternType="solid">
        <fgColor theme="3"/>
        <bgColor indexed="64"/>
      </patternFill>
    </fill>
    <fill>
      <patternFill patternType="solid">
        <fgColor theme="1"/>
        <bgColor indexed="64"/>
      </patternFill>
    </fill>
    <fill>
      <patternFill patternType="solid">
        <fgColor rgb="FFFFC7CE"/>
      </patternFill>
    </fill>
    <fill>
      <patternFill patternType="solid">
        <fgColor theme="0" tint="-4.9989318521683403E-2"/>
        <bgColor indexed="64"/>
      </patternFill>
    </fill>
    <fill>
      <patternFill patternType="solid">
        <fgColor theme="7"/>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bgColor rgb="FF00A4BD"/>
      </patternFill>
    </fill>
    <fill>
      <patternFill patternType="solid">
        <fgColor theme="5" tint="0.79998168889431442"/>
        <bgColor rgb="FFE5F5F8"/>
      </patternFill>
    </fill>
    <fill>
      <patternFill patternType="solid">
        <fgColor theme="7"/>
        <bgColor rgb="FF00A4BD"/>
      </patternFill>
    </fill>
    <fill>
      <patternFill patternType="solid">
        <fgColor theme="7" tint="0.79998168889431442"/>
        <bgColor rgb="FFE5F5F8"/>
      </patternFill>
    </fill>
    <fill>
      <patternFill patternType="solid">
        <fgColor theme="1" tint="0.499984740745262"/>
        <bgColor rgb="FFFF7A59"/>
      </patternFill>
    </fill>
    <fill>
      <patternFill patternType="solid">
        <fgColor theme="1" tint="0.499984740745262"/>
        <bgColor indexed="64"/>
      </patternFill>
    </fill>
    <fill>
      <patternFill patternType="solid">
        <fgColor theme="2" tint="-4.9989318521683403E-2"/>
        <bgColor rgb="FFFFBCAC"/>
      </patternFill>
    </fill>
    <fill>
      <patternFill patternType="solid">
        <fgColor theme="7" tint="0.79998168889431442"/>
        <bgColor rgb="FFFFBCAC"/>
      </patternFill>
    </fill>
    <fill>
      <patternFill patternType="solid">
        <fgColor theme="2" tint="-0.14999847407452621"/>
        <bgColor indexed="64"/>
      </patternFill>
    </fill>
    <fill>
      <patternFill patternType="solid">
        <fgColor theme="2" tint="-0.14999847407452621"/>
        <bgColor rgb="FF6DD9CC"/>
      </patternFill>
    </fill>
    <fill>
      <patternFill patternType="solid">
        <fgColor theme="2"/>
        <bgColor indexed="64"/>
      </patternFill>
    </fill>
    <fill>
      <patternFill patternType="solid">
        <fgColor theme="9"/>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249977111117893"/>
        <bgColor rgb="FFF68A8F"/>
      </patternFill>
    </fill>
    <fill>
      <patternFill patternType="solid">
        <fgColor theme="2" tint="-9.9978637043366805E-2"/>
        <bgColor rgb="FFA9B2E5"/>
      </patternFill>
    </fill>
    <fill>
      <patternFill patternType="solid">
        <fgColor theme="2" tint="-9.9978637043366805E-2"/>
        <bgColor rgb="FFF68A8F"/>
      </patternFill>
    </fill>
    <fill>
      <patternFill patternType="solid">
        <fgColor theme="2" tint="-9.9978637043366805E-2"/>
        <bgColor rgb="FFF8D49A"/>
      </patternFill>
    </fill>
    <fill>
      <patternFill patternType="solid">
        <fgColor theme="2" tint="-9.9978637043366805E-2"/>
        <bgColor rgb="FF6DD9CC"/>
      </patternFill>
    </fill>
    <fill>
      <patternFill patternType="solid">
        <fgColor theme="2" tint="-9.9978637043366805E-2"/>
        <bgColor rgb="FFFFBCAC"/>
      </patternFill>
    </fill>
    <fill>
      <patternFill patternType="solid">
        <fgColor theme="1"/>
        <bgColor rgb="FF00A4BD"/>
      </patternFill>
    </fill>
    <fill>
      <patternFill patternType="solid">
        <fgColor theme="0" tint="-0.499984740745262"/>
        <bgColor rgb="FFE5F5F8"/>
      </patternFill>
    </fill>
    <fill>
      <patternFill patternType="solid">
        <fgColor theme="0" tint="-0.249977111117893"/>
        <bgColor rgb="FF7FD1DE"/>
      </patternFill>
    </fill>
    <fill>
      <patternFill patternType="solid">
        <fgColor theme="0" tint="-0.249977111117893"/>
        <bgColor rgb="FF6DD9CC"/>
      </patternFill>
    </fill>
    <fill>
      <patternFill patternType="solid">
        <fgColor theme="0" tint="-0.249977111117893"/>
        <bgColor rgb="FFF8D49A"/>
      </patternFill>
    </fill>
    <fill>
      <patternFill patternType="solid">
        <fgColor theme="0" tint="-0.249977111117893"/>
        <bgColor rgb="FFA9B2E5"/>
      </patternFill>
    </fill>
    <fill>
      <patternFill patternType="solid">
        <fgColor theme="6" tint="0.59999389629810485"/>
        <bgColor rgb="FFA9B2E5"/>
      </patternFill>
    </fill>
    <fill>
      <patternFill patternType="solid">
        <fgColor theme="6" tint="0.59999389629810485"/>
        <bgColor rgb="FFF68A8F"/>
      </patternFill>
    </fill>
    <fill>
      <patternFill patternType="solid">
        <fgColor theme="6" tint="0.59999389629810485"/>
        <bgColor rgb="FFF8D49A"/>
      </patternFill>
    </fill>
    <fill>
      <patternFill patternType="solid">
        <fgColor theme="6" tint="0.59999389629810485"/>
        <bgColor rgb="FF6DD9CC"/>
      </patternFill>
    </fill>
    <fill>
      <patternFill patternType="solid">
        <fgColor theme="6" tint="0.59999389629810485"/>
        <bgColor rgb="FF7FD1DE"/>
      </patternFill>
    </fill>
    <fill>
      <patternFill patternType="solid">
        <fgColor theme="7" tint="0.59999389629810485"/>
        <bgColor rgb="FFA9B2E5"/>
      </patternFill>
    </fill>
    <fill>
      <patternFill patternType="solid">
        <fgColor theme="7" tint="0.59999389629810485"/>
        <bgColor rgb="FFF68A8F"/>
      </patternFill>
    </fill>
    <fill>
      <patternFill patternType="solid">
        <fgColor theme="7" tint="0.59999389629810485"/>
        <bgColor rgb="FFF8D49A"/>
      </patternFill>
    </fill>
    <fill>
      <patternFill patternType="solid">
        <fgColor theme="7" tint="0.59999389629810485"/>
        <bgColor rgb="FF6DD9CC"/>
      </patternFill>
    </fill>
    <fill>
      <patternFill patternType="solid">
        <fgColor theme="7" tint="0.59999389629810485"/>
        <bgColor rgb="FF7FD1DE"/>
      </patternFill>
    </fill>
    <fill>
      <patternFill patternType="solid">
        <fgColor theme="5" tint="0.59999389629810485"/>
        <bgColor rgb="FFA9B2E5"/>
      </patternFill>
    </fill>
    <fill>
      <patternFill patternType="solid">
        <fgColor theme="5" tint="0.59999389629810485"/>
        <bgColor rgb="FFF68A8F"/>
      </patternFill>
    </fill>
    <fill>
      <patternFill patternType="solid">
        <fgColor theme="5" tint="0.59999389629810485"/>
        <bgColor rgb="FFF8D49A"/>
      </patternFill>
    </fill>
    <fill>
      <patternFill patternType="solid">
        <fgColor theme="5" tint="0.59999389629810485"/>
        <bgColor rgb="FF6DD9CC"/>
      </patternFill>
    </fill>
    <fill>
      <patternFill patternType="solid">
        <fgColor theme="5" tint="0.59999389629810485"/>
        <bgColor rgb="FF7FD1DE"/>
      </patternFill>
    </fill>
    <fill>
      <patternFill patternType="solid">
        <fgColor theme="0" tint="-0.499984740745262"/>
        <bgColor rgb="FFFFF1EE"/>
      </patternFill>
    </fill>
    <fill>
      <patternFill patternType="solid">
        <fgColor theme="5" tint="0.59999389629810485"/>
        <bgColor rgb="FFFFF1EE"/>
      </patternFill>
    </fill>
    <fill>
      <patternFill patternType="solid">
        <fgColor theme="5" tint="0.59999389629810485"/>
        <bgColor rgb="FFE5F5F8"/>
      </patternFill>
    </fill>
    <fill>
      <patternFill patternType="solid">
        <fgColor theme="6" tint="0.59999389629810485"/>
        <bgColor rgb="FFFFF1EE"/>
      </patternFill>
    </fill>
    <fill>
      <patternFill patternType="solid">
        <fgColor theme="6" tint="0.59999389629810485"/>
        <bgColor rgb="FFE5F5F8"/>
      </patternFill>
    </fill>
    <fill>
      <patternFill patternType="solid">
        <fgColor theme="7" tint="0.79998168889431442"/>
        <bgColor rgb="FFFFF1EE"/>
      </patternFill>
    </fill>
    <fill>
      <patternFill patternType="solid">
        <fgColor theme="2" tint="-0.249977111117893"/>
        <bgColor rgb="FFFFF1EE"/>
      </patternFill>
    </fill>
    <fill>
      <patternFill patternType="solid">
        <fgColor theme="1" tint="0.499984740745262"/>
        <bgColor rgb="FFFFF1EE"/>
      </patternFill>
    </fill>
    <fill>
      <patternFill patternType="solid">
        <fgColor theme="1" tint="0.499984740745262"/>
        <bgColor rgb="FFE5F5F8"/>
      </patternFill>
    </fill>
    <fill>
      <patternFill patternType="solid">
        <fgColor theme="7" tint="0.59999389629810485"/>
        <bgColor rgb="FFFFF1EE"/>
      </patternFill>
    </fill>
    <fill>
      <patternFill patternType="solid">
        <fgColor theme="7" tint="0.59999389629810485"/>
        <bgColor rgb="FFE5F5F8"/>
      </patternFill>
    </fill>
    <fill>
      <patternFill patternType="solid">
        <fgColor theme="3" tint="0.89999084444715716"/>
        <bgColor rgb="FFFFF1EE"/>
      </patternFill>
    </fill>
    <fill>
      <patternFill patternType="solid">
        <fgColor theme="5" tint="0.79998168889431442"/>
        <bgColor rgb="FFFFF1EE"/>
      </patternFill>
    </fill>
    <fill>
      <patternFill patternType="solid">
        <fgColor theme="6" tint="0.79998168889431442"/>
        <bgColor rgb="FFFFF1EE"/>
      </patternFill>
    </fill>
    <fill>
      <patternFill patternType="solid">
        <fgColor theme="9"/>
        <bgColor rgb="FF00A4BD"/>
      </patternFill>
    </fill>
    <fill>
      <patternFill patternType="solid">
        <fgColor theme="9" tint="0.79998168889431442"/>
        <bgColor rgb="FFFFF1EE"/>
      </patternFill>
    </fill>
    <fill>
      <patternFill patternType="solid">
        <fgColor theme="9" tint="0.79998168889431442"/>
        <bgColor rgb="FFE5F5F8"/>
      </patternFill>
    </fill>
    <fill>
      <patternFill patternType="solid">
        <fgColor theme="9" tint="0.79998168889431442"/>
        <bgColor indexed="64"/>
      </patternFill>
    </fill>
    <fill>
      <patternFill patternType="solid">
        <fgColor theme="9" tint="0.59999389629810485"/>
        <bgColor rgb="FFA9B2E5"/>
      </patternFill>
    </fill>
    <fill>
      <patternFill patternType="solid">
        <fgColor theme="9" tint="0.59999389629810485"/>
        <bgColor rgb="FFF68A8F"/>
      </patternFill>
    </fill>
    <fill>
      <patternFill patternType="solid">
        <fgColor theme="9" tint="0.59999389629810485"/>
        <bgColor rgb="FFF8D49A"/>
      </patternFill>
    </fill>
    <fill>
      <patternFill patternType="solid">
        <fgColor theme="9" tint="0.59999389629810485"/>
        <bgColor rgb="FF6DD9CC"/>
      </patternFill>
    </fill>
    <fill>
      <patternFill patternType="solid">
        <fgColor theme="9" tint="0.59999389629810485"/>
        <bgColor rgb="FF7FD1DE"/>
      </patternFill>
    </fill>
    <fill>
      <patternFill patternType="solid">
        <fgColor theme="0"/>
        <bgColor rgb="FFFF7A59"/>
      </patternFill>
    </fill>
    <fill>
      <patternFill patternType="solid">
        <fgColor theme="2" tint="-9.9978637043366805E-2"/>
        <bgColor rgb="FF9FA8E1"/>
      </patternFill>
    </fill>
    <fill>
      <patternFill patternType="solid">
        <fgColor theme="2" tint="-9.9978637043366805E-2"/>
        <bgColor rgb="FFF7CF8D"/>
      </patternFill>
    </fill>
    <fill>
      <patternFill patternType="solid">
        <fgColor theme="2" tint="-9.9978637043366805E-2"/>
        <bgColor rgb="FF60D6C8"/>
      </patternFill>
    </fill>
    <fill>
      <patternFill patternType="solid">
        <fgColor theme="2" tint="-9.9978637043366805E-2"/>
        <bgColor rgb="FFF9AABE"/>
      </patternFill>
    </fill>
    <fill>
      <patternFill patternType="solid">
        <fgColor theme="5" tint="0.59999389629810485"/>
        <bgColor rgb="FF9FA8E1"/>
      </patternFill>
    </fill>
    <fill>
      <patternFill patternType="solid">
        <fgColor theme="5" tint="0.59999389629810485"/>
        <bgColor rgb="FFF7CF8D"/>
      </patternFill>
    </fill>
    <fill>
      <patternFill patternType="solid">
        <fgColor theme="5" tint="0.59999389629810485"/>
        <bgColor rgb="FFF9AABE"/>
      </patternFill>
    </fill>
    <fill>
      <patternFill patternType="solid">
        <fgColor theme="5" tint="0.59999389629810485"/>
        <bgColor rgb="FF60D6C8"/>
      </patternFill>
    </fill>
    <fill>
      <patternFill patternType="solid">
        <fgColor theme="6" tint="0.59999389629810485"/>
        <bgColor rgb="FF9FA8E1"/>
      </patternFill>
    </fill>
    <fill>
      <patternFill patternType="solid">
        <fgColor theme="6" tint="0.59999389629810485"/>
        <bgColor rgb="FFF7CF8D"/>
      </patternFill>
    </fill>
    <fill>
      <patternFill patternType="solid">
        <fgColor theme="6" tint="0.59999389629810485"/>
        <bgColor rgb="FF60D6C8"/>
      </patternFill>
    </fill>
    <fill>
      <patternFill patternType="solid">
        <fgColor theme="6" tint="0.59999389629810485"/>
        <bgColor rgb="FFF9AABE"/>
      </patternFill>
    </fill>
    <fill>
      <patternFill patternType="solid">
        <fgColor theme="7" tint="0.59999389629810485"/>
        <bgColor rgb="FF9FA8E1"/>
      </patternFill>
    </fill>
    <fill>
      <patternFill patternType="solid">
        <fgColor theme="7" tint="0.59999389629810485"/>
        <bgColor rgb="FFF9AABE"/>
      </patternFill>
    </fill>
    <fill>
      <patternFill patternType="solid">
        <fgColor theme="7" tint="0.59999389629810485"/>
        <bgColor rgb="FF60D6C8"/>
      </patternFill>
    </fill>
    <fill>
      <patternFill patternType="solid">
        <fgColor theme="7" tint="0.59999389629810485"/>
        <bgColor rgb="FFF7CF8D"/>
      </patternFill>
    </fill>
    <fill>
      <patternFill patternType="solid">
        <fgColor theme="0" tint="-0.249977111117893"/>
        <bgColor rgb="FF9FA8E1"/>
      </patternFill>
    </fill>
    <fill>
      <patternFill patternType="solid">
        <fgColor theme="0" tint="-0.249977111117893"/>
        <bgColor rgb="FFF7CF8D"/>
      </patternFill>
    </fill>
    <fill>
      <patternFill patternType="solid">
        <fgColor theme="0" tint="-0.249977111117893"/>
        <bgColor rgb="FFF9AABE"/>
      </patternFill>
    </fill>
    <fill>
      <patternFill patternType="solid">
        <fgColor theme="0" tint="-0.249977111117893"/>
        <bgColor rgb="FF60D6C8"/>
      </patternFill>
    </fill>
    <fill>
      <patternFill patternType="solid">
        <fgColor theme="9" tint="0.59999389629810485"/>
        <bgColor rgb="FF9FA8E1"/>
      </patternFill>
    </fill>
    <fill>
      <patternFill patternType="solid">
        <fgColor theme="9" tint="0.59999389629810485"/>
        <bgColor rgb="FFF7CF8D"/>
      </patternFill>
    </fill>
    <fill>
      <patternFill patternType="solid">
        <fgColor theme="9" tint="0.59999389629810485"/>
        <bgColor rgb="FF60D6C8"/>
      </patternFill>
    </fill>
    <fill>
      <patternFill patternType="solid">
        <fgColor theme="9" tint="0.59999389629810485"/>
        <bgColor rgb="FFF9AABE"/>
      </patternFill>
    </fill>
    <fill>
      <patternFill patternType="solid">
        <fgColor theme="2" tint="-9.9978637043366805E-2"/>
        <bgColor rgb="FFFFF1EE"/>
      </patternFill>
    </fill>
    <fill>
      <patternFill patternType="solid">
        <fgColor theme="2"/>
        <bgColor rgb="FFDFE3EB"/>
      </patternFill>
    </fill>
    <fill>
      <patternFill patternType="solid">
        <fgColor theme="5" tint="0.59999389629810485"/>
        <bgColor rgb="FFFFBCAC"/>
      </patternFill>
    </fill>
    <fill>
      <patternFill patternType="solid">
        <fgColor theme="6" tint="0.59999389629810485"/>
        <bgColor rgb="FFFFBCAC"/>
      </patternFill>
    </fill>
    <fill>
      <patternFill patternType="solid">
        <fgColor theme="9" tint="0.59999389629810485"/>
        <bgColor rgb="FFFFBCAC"/>
      </patternFill>
    </fill>
    <fill>
      <patternFill patternType="solid">
        <fgColor theme="7" tint="-0.499984740745262"/>
        <bgColor indexed="64"/>
      </patternFill>
    </fill>
    <fill>
      <patternFill patternType="solid">
        <fgColor theme="5" tint="0.59999389629810485"/>
        <bgColor indexed="64"/>
      </patternFill>
    </fill>
    <fill>
      <patternFill patternType="solid">
        <fgColor theme="3" tint="0.89999084444715716"/>
        <bgColor indexed="64"/>
      </patternFill>
    </fill>
    <fill>
      <patternFill patternType="solid">
        <fgColor theme="9" tint="0.59999389629810485"/>
        <bgColor rgb="FFFFF1EE"/>
      </patternFill>
    </fill>
    <fill>
      <patternFill patternType="solid">
        <fgColor theme="9" tint="0.59999389629810485"/>
        <bgColor rgb="FFE5F5F8"/>
      </patternFill>
    </fill>
    <fill>
      <patternFill patternType="solid">
        <fgColor theme="2" tint="-9.9978637043366805E-2"/>
        <bgColor rgb="FF7FD1DE"/>
      </patternFill>
    </fill>
    <fill>
      <patternFill patternType="solid">
        <fgColor theme="1" tint="0.249977111117893"/>
        <bgColor indexed="64"/>
      </patternFill>
    </fill>
    <fill>
      <patternFill patternType="solid">
        <fgColor theme="0" tint="-0.249977111117893"/>
        <bgColor rgb="FFFFBCAC"/>
      </patternFill>
    </fill>
    <fill>
      <patternFill patternType="solid">
        <fgColor theme="0" tint="-0.249977111117893"/>
        <bgColor indexed="64"/>
      </patternFill>
    </fill>
    <fill>
      <patternFill patternType="solid">
        <fgColor theme="2"/>
        <bgColor rgb="FF9FA8E1"/>
      </patternFill>
    </fill>
    <fill>
      <patternFill patternType="solid">
        <fgColor theme="2"/>
        <bgColor rgb="FFF68A8F"/>
      </patternFill>
    </fill>
    <fill>
      <patternFill patternType="solid">
        <fgColor theme="7" tint="0.59999389629810485"/>
        <bgColor rgb="FFFFBCAC"/>
      </patternFill>
    </fill>
  </fills>
  <borders count="131">
    <border>
      <left/>
      <right/>
      <top/>
      <bottom/>
      <diagonal/>
    </border>
    <border>
      <left/>
      <right/>
      <top/>
      <bottom/>
      <diagonal/>
    </border>
    <border>
      <left style="medium">
        <color theme="0"/>
      </left>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style="thin">
        <color theme="0"/>
      </right>
      <top/>
      <bottom/>
      <diagonal/>
    </border>
    <border>
      <left style="thin">
        <color theme="0"/>
      </left>
      <right/>
      <top style="thin">
        <color theme="0"/>
      </top>
      <bottom style="medium">
        <color theme="0"/>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right style="thin">
        <color theme="0"/>
      </right>
      <top style="medium">
        <color theme="0"/>
      </top>
      <bottom style="thin">
        <color theme="0"/>
      </bottom>
      <diagonal/>
    </border>
    <border>
      <left/>
      <right style="thin">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top style="thin">
        <color theme="0"/>
      </top>
      <bottom/>
      <diagonal/>
    </border>
    <border>
      <left style="thin">
        <color theme="0"/>
      </left>
      <right/>
      <top/>
      <bottom style="thin">
        <color theme="0"/>
      </bottom>
      <diagonal/>
    </border>
    <border>
      <left/>
      <right/>
      <top style="thin">
        <color theme="0"/>
      </top>
      <bottom style="thin">
        <color theme="0"/>
      </bottom>
      <diagonal/>
    </border>
    <border>
      <left style="thick">
        <color theme="0"/>
      </left>
      <right style="thick">
        <color theme="0"/>
      </right>
      <top style="thick">
        <color theme="0"/>
      </top>
      <bottom style="thick">
        <color theme="0"/>
      </bottom>
      <diagonal/>
    </border>
    <border>
      <left/>
      <right style="thin">
        <color theme="0"/>
      </right>
      <top/>
      <bottom style="thin">
        <color theme="0"/>
      </bottom>
      <diagonal/>
    </border>
    <border>
      <left/>
      <right style="thin">
        <color theme="0"/>
      </right>
      <top style="thin">
        <color theme="0"/>
      </top>
      <bottom/>
      <diagonal/>
    </border>
    <border>
      <left/>
      <right/>
      <top/>
      <bottom style="thick">
        <color theme="0"/>
      </bottom>
      <diagonal/>
    </border>
    <border>
      <left/>
      <right/>
      <top style="thick">
        <color theme="0"/>
      </top>
      <bottom/>
      <diagonal/>
    </border>
    <border>
      <left style="thin">
        <color theme="0"/>
      </left>
      <right style="thin">
        <color theme="0"/>
      </right>
      <top style="thick">
        <color theme="0"/>
      </top>
      <bottom style="thin">
        <color theme="0"/>
      </bottom>
      <diagonal/>
    </border>
    <border>
      <left/>
      <right/>
      <top style="thick">
        <color theme="0"/>
      </top>
      <bottom style="thick">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ck">
        <color theme="0"/>
      </left>
      <right/>
      <top/>
      <bottom/>
      <diagonal/>
    </border>
    <border>
      <left style="thick">
        <color theme="0"/>
      </left>
      <right style="thin">
        <color theme="0"/>
      </right>
      <top style="thin">
        <color theme="0"/>
      </top>
      <bottom style="thin">
        <color theme="0"/>
      </bottom>
      <diagonal/>
    </border>
    <border>
      <left style="thick">
        <color theme="0"/>
      </left>
      <right/>
      <top style="thick">
        <color theme="0"/>
      </top>
      <bottom/>
      <diagonal/>
    </border>
    <border>
      <left style="thin">
        <color theme="0"/>
      </left>
      <right style="thick">
        <color theme="0"/>
      </right>
      <top style="thick">
        <color theme="0"/>
      </top>
      <bottom style="thin">
        <color theme="0"/>
      </bottom>
      <diagonal/>
    </border>
    <border>
      <left/>
      <right style="thick">
        <color theme="0"/>
      </right>
      <top/>
      <bottom/>
      <diagonal/>
    </border>
    <border>
      <left/>
      <right style="thin">
        <color theme="0"/>
      </right>
      <top style="thick">
        <color theme="0"/>
      </top>
      <bottom style="thin">
        <color theme="0"/>
      </bottom>
      <diagonal/>
    </border>
    <border>
      <left style="thin">
        <color theme="0"/>
      </left>
      <right style="thick">
        <color theme="0"/>
      </right>
      <top/>
      <bottom style="thin">
        <color theme="0"/>
      </bottom>
      <diagonal/>
    </border>
    <border>
      <left style="thin">
        <color theme="0"/>
      </left>
      <right style="thick">
        <color theme="0"/>
      </right>
      <top style="thin">
        <color theme="0"/>
      </top>
      <bottom style="thin">
        <color theme="0"/>
      </bottom>
      <diagonal/>
    </border>
    <border>
      <left style="thin">
        <color theme="0"/>
      </left>
      <right style="thick">
        <color theme="0"/>
      </right>
      <top style="thin">
        <color theme="0"/>
      </top>
      <bottom/>
      <diagonal/>
    </border>
    <border>
      <left/>
      <right/>
      <top style="thin">
        <color theme="0"/>
      </top>
      <bottom/>
      <diagonal/>
    </border>
    <border>
      <left style="thin">
        <color theme="0"/>
      </left>
      <right/>
      <top/>
      <bottom/>
      <diagonal/>
    </border>
    <border>
      <left style="thin">
        <color theme="0"/>
      </left>
      <right style="thick">
        <color theme="0"/>
      </right>
      <top style="thin">
        <color theme="0"/>
      </top>
      <bottom style="thick">
        <color theme="0"/>
      </bottom>
      <diagonal/>
    </border>
    <border>
      <left/>
      <right style="thin">
        <color theme="0"/>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n">
        <color theme="0"/>
      </right>
      <top/>
      <bottom/>
      <diagonal/>
    </border>
    <border>
      <left style="medium">
        <color theme="0"/>
      </left>
      <right style="thick">
        <color theme="0"/>
      </right>
      <top style="medium">
        <color theme="0"/>
      </top>
      <bottom/>
      <diagonal/>
    </border>
    <border>
      <left style="medium">
        <color theme="0"/>
      </left>
      <right style="thick">
        <color theme="0"/>
      </right>
      <top style="thin">
        <color theme="0"/>
      </top>
      <bottom style="thin">
        <color theme="0"/>
      </bottom>
      <diagonal/>
    </border>
    <border>
      <left style="thin">
        <color theme="0"/>
      </left>
      <right/>
      <top style="medium">
        <color theme="0"/>
      </top>
      <bottom style="thin">
        <color theme="0"/>
      </bottom>
      <diagonal/>
    </border>
    <border>
      <left style="thin">
        <color theme="0"/>
      </left>
      <right style="medium">
        <color theme="0"/>
      </right>
      <top/>
      <bottom style="thin">
        <color theme="0"/>
      </bottom>
      <diagonal/>
    </border>
    <border>
      <left style="thick">
        <color theme="0"/>
      </left>
      <right style="thick">
        <color theme="0"/>
      </right>
      <top style="thin">
        <color theme="0"/>
      </top>
      <bottom style="thin">
        <color theme="0"/>
      </bottom>
      <diagonal/>
    </border>
    <border>
      <left style="thick">
        <color theme="0"/>
      </left>
      <right style="thick">
        <color theme="0"/>
      </right>
      <top/>
      <bottom style="thin">
        <color theme="0"/>
      </bottom>
      <diagonal/>
    </border>
    <border>
      <left style="thick">
        <color theme="0"/>
      </left>
      <right style="thick">
        <color theme="0"/>
      </right>
      <top style="thin">
        <color theme="0"/>
      </top>
      <bottom style="thick">
        <color theme="0"/>
      </bottom>
      <diagonal/>
    </border>
    <border>
      <left style="thick">
        <color theme="0"/>
      </left>
      <right style="thin">
        <color theme="0"/>
      </right>
      <top style="thick">
        <color theme="0"/>
      </top>
      <bottom style="thin">
        <color theme="0"/>
      </bottom>
      <diagonal/>
    </border>
    <border>
      <left style="thick">
        <color theme="0"/>
      </left>
      <right style="thin">
        <color theme="0"/>
      </right>
      <top style="thin">
        <color theme="0"/>
      </top>
      <bottom style="thick">
        <color theme="0"/>
      </bottom>
      <diagonal/>
    </border>
    <border>
      <left/>
      <right style="thick">
        <color theme="0"/>
      </right>
      <top style="thick">
        <color theme="0"/>
      </top>
      <bottom style="thin">
        <color theme="0"/>
      </bottom>
      <diagonal/>
    </border>
    <border>
      <left style="thick">
        <color theme="0"/>
      </left>
      <right style="thin">
        <color theme="0"/>
      </right>
      <top/>
      <bottom style="thin">
        <color theme="0"/>
      </bottom>
      <diagonal/>
    </border>
    <border>
      <left/>
      <right style="thick">
        <color theme="0"/>
      </right>
      <top style="thin">
        <color theme="0"/>
      </top>
      <bottom style="thick">
        <color theme="0"/>
      </bottom>
      <diagonal/>
    </border>
    <border>
      <left/>
      <right style="thick">
        <color theme="0"/>
      </right>
      <top/>
      <bottom style="thin">
        <color theme="0"/>
      </bottom>
      <diagonal/>
    </border>
    <border>
      <left/>
      <right style="thick">
        <color theme="0"/>
      </right>
      <top style="thin">
        <color theme="0"/>
      </top>
      <bottom style="thin">
        <color theme="0"/>
      </bottom>
      <diagonal/>
    </border>
    <border>
      <left/>
      <right style="thin">
        <color theme="0"/>
      </right>
      <top/>
      <bottom/>
      <diagonal/>
    </border>
    <border>
      <left style="thin">
        <color theme="0"/>
      </left>
      <right style="thick">
        <color theme="0"/>
      </right>
      <top/>
      <bottom/>
      <diagonal/>
    </border>
    <border>
      <left style="thick">
        <color theme="0"/>
      </left>
      <right style="thin">
        <color theme="0"/>
      </right>
      <top style="thin">
        <color theme="0"/>
      </top>
      <bottom/>
      <diagonal/>
    </border>
    <border>
      <left style="thin">
        <color theme="0"/>
      </left>
      <right style="thin">
        <color theme="0"/>
      </right>
      <top style="thick">
        <color theme="0"/>
      </top>
      <bottom style="thick">
        <color theme="0"/>
      </bottom>
      <diagonal/>
    </border>
    <border>
      <left style="thin">
        <color theme="0"/>
      </left>
      <right style="thick">
        <color theme="0"/>
      </right>
      <top style="thick">
        <color theme="0"/>
      </top>
      <bottom style="thick">
        <color theme="0"/>
      </bottom>
      <diagonal/>
    </border>
    <border>
      <left style="thin">
        <color theme="0"/>
      </left>
      <right/>
      <top style="thin">
        <color theme="0"/>
      </top>
      <bottom style="thick">
        <color theme="0"/>
      </bottom>
      <diagonal/>
    </border>
    <border>
      <left style="thin">
        <color theme="0"/>
      </left>
      <right style="thick">
        <color theme="0"/>
      </right>
      <top/>
      <bottom style="thick">
        <color theme="0"/>
      </bottom>
      <diagonal/>
    </border>
    <border>
      <left/>
      <right/>
      <top style="medium">
        <color theme="0"/>
      </top>
      <bottom style="thin">
        <color theme="0"/>
      </bottom>
      <diagonal/>
    </border>
    <border>
      <left/>
      <right style="thick">
        <color theme="0"/>
      </right>
      <top style="thick">
        <color theme="0"/>
      </top>
      <bottom/>
      <diagonal/>
    </border>
    <border>
      <left style="thick">
        <color theme="0"/>
      </left>
      <right/>
      <top style="thin">
        <color theme="0"/>
      </top>
      <bottom/>
      <diagonal/>
    </border>
    <border>
      <left/>
      <right style="thick">
        <color theme="0"/>
      </right>
      <top style="thin">
        <color theme="0"/>
      </top>
      <bottom/>
      <diagonal/>
    </border>
    <border>
      <left style="thick">
        <color theme="0"/>
      </left>
      <right style="thick">
        <color theme="0"/>
      </right>
      <top/>
      <bottom style="thick">
        <color theme="0"/>
      </bottom>
      <diagonal/>
    </border>
    <border>
      <left style="thick">
        <color theme="0"/>
      </left>
      <right/>
      <top style="thin">
        <color theme="0"/>
      </top>
      <bottom style="thick">
        <color theme="0"/>
      </bottom>
      <diagonal/>
    </border>
    <border>
      <left/>
      <right/>
      <top/>
      <bottom style="thin">
        <color theme="0"/>
      </bottom>
      <diagonal/>
    </border>
    <border>
      <left style="thick">
        <color theme="0"/>
      </left>
      <right/>
      <top style="thin">
        <color theme="0"/>
      </top>
      <bottom style="thin">
        <color theme="0"/>
      </bottom>
      <diagonal/>
    </border>
    <border>
      <left style="thick">
        <color theme="0"/>
      </left>
      <right style="thin">
        <color theme="0"/>
      </right>
      <top style="thick">
        <color theme="0"/>
      </top>
      <bottom style="thick">
        <color theme="0"/>
      </bottom>
      <diagonal/>
    </border>
    <border>
      <left style="thick">
        <color theme="0"/>
      </left>
      <right/>
      <top/>
      <bottom style="thin">
        <color theme="0"/>
      </bottom>
      <diagonal/>
    </border>
    <border>
      <left style="medium">
        <color theme="0"/>
      </left>
      <right style="thick">
        <color theme="0"/>
      </right>
      <top style="thick">
        <color theme="0"/>
      </top>
      <bottom style="thin">
        <color theme="0"/>
      </bottom>
      <diagonal/>
    </border>
    <border>
      <left style="medium">
        <color theme="0"/>
      </left>
      <right style="thick">
        <color theme="0"/>
      </right>
      <top style="thin">
        <color theme="0"/>
      </top>
      <bottom/>
      <diagonal/>
    </border>
    <border>
      <left style="thin">
        <color theme="0"/>
      </left>
      <right/>
      <top style="thick">
        <color theme="0"/>
      </top>
      <bottom style="thin">
        <color theme="0"/>
      </bottom>
      <diagonal/>
    </border>
    <border>
      <left style="thick">
        <color theme="0"/>
      </left>
      <right/>
      <top style="thick">
        <color theme="0"/>
      </top>
      <bottom style="thin">
        <color theme="0"/>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left>
      <right style="thin">
        <color theme="0"/>
      </right>
      <top/>
      <bottom style="medium">
        <color theme="0"/>
      </bottom>
      <diagonal/>
    </border>
    <border>
      <left style="thick">
        <color theme="0"/>
      </left>
      <right style="thin">
        <color theme="0"/>
      </right>
      <top style="thick">
        <color theme="0"/>
      </top>
      <bottom style="medium">
        <color theme="0"/>
      </bottom>
      <diagonal/>
    </border>
    <border>
      <left style="thin">
        <color theme="0"/>
      </left>
      <right style="thick">
        <color theme="0"/>
      </right>
      <top style="thick">
        <color theme="0"/>
      </top>
      <bottom style="medium">
        <color theme="0"/>
      </bottom>
      <diagonal/>
    </border>
    <border>
      <left style="thick">
        <color theme="0"/>
      </left>
      <right style="thin">
        <color theme="0"/>
      </right>
      <top/>
      <bottom style="medium">
        <color theme="0"/>
      </bottom>
      <diagonal/>
    </border>
    <border>
      <left style="thin">
        <color theme="0"/>
      </left>
      <right/>
      <top/>
      <bottom style="medium">
        <color theme="0"/>
      </bottom>
      <diagonal/>
    </border>
    <border>
      <left style="thin">
        <color theme="0"/>
      </left>
      <right style="thick">
        <color theme="0"/>
      </right>
      <top/>
      <bottom style="medium">
        <color theme="0"/>
      </bottom>
      <diagonal/>
    </border>
    <border>
      <left style="thin">
        <color theme="0"/>
      </left>
      <right/>
      <top style="thick">
        <color theme="0"/>
      </top>
      <bottom style="thick">
        <color theme="0"/>
      </bottom>
      <diagonal/>
    </border>
    <border>
      <left/>
      <right style="thin">
        <color theme="0"/>
      </right>
      <top style="thick">
        <color theme="0"/>
      </top>
      <bottom style="thick">
        <color theme="0"/>
      </bottom>
      <diagonal/>
    </border>
    <border>
      <left style="thick">
        <color theme="0"/>
      </left>
      <right style="thick">
        <color theme="0"/>
      </right>
      <top style="thin">
        <color theme="0"/>
      </top>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theme="0"/>
      </right>
      <top style="thick">
        <color theme="0"/>
      </top>
      <bottom/>
      <diagonal/>
    </border>
    <border>
      <left/>
      <right/>
      <top/>
      <bottom style="medium">
        <color theme="0"/>
      </bottom>
      <diagonal/>
    </border>
    <border>
      <left/>
      <right style="thick">
        <color theme="0"/>
      </right>
      <top/>
      <bottom style="thick">
        <color theme="0"/>
      </bottom>
      <diagonal/>
    </border>
    <border>
      <left style="thick">
        <color theme="0"/>
      </left>
      <right style="thick">
        <color theme="0"/>
      </right>
      <top/>
      <bottom/>
      <diagonal/>
    </border>
    <border>
      <left style="thick">
        <color theme="0"/>
      </left>
      <right style="thin">
        <color theme="0"/>
      </right>
      <top/>
      <bottom style="thick">
        <color theme="0"/>
      </bottom>
      <diagonal/>
    </border>
    <border>
      <left style="thick">
        <color theme="0"/>
      </left>
      <right style="thick">
        <color theme="0"/>
      </right>
      <top style="thick">
        <color theme="0"/>
      </top>
      <bottom/>
      <diagonal/>
    </border>
    <border>
      <left style="thick">
        <color theme="0"/>
      </left>
      <right/>
      <top/>
      <bottom style="thick">
        <color theme="0"/>
      </bottom>
      <diagonal/>
    </border>
    <border>
      <left style="medium">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right style="medium">
        <color theme="0"/>
      </right>
      <top style="medium">
        <color theme="0"/>
      </top>
      <bottom style="medium">
        <color theme="0"/>
      </bottom>
      <diagonal/>
    </border>
    <border>
      <left/>
      <right/>
      <top style="thin">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2" fillId="0" borderId="0" applyNumberFormat="0" applyFill="0" applyBorder="0" applyAlignment="0" applyProtection="0"/>
    <xf numFmtId="43" fontId="1" fillId="0" borderId="0" applyFont="0" applyFill="0" applyBorder="0" applyProtection="0">
      <alignment horizontal="left" vertical="center" indent="5"/>
    </xf>
    <xf numFmtId="44" fontId="1" fillId="0" borderId="0" applyFont="0" applyFill="0" applyBorder="0" applyAlignment="0" applyProtection="0"/>
    <xf numFmtId="9" fontId="1" fillId="0" borderId="0" applyFont="0" applyFill="0" applyBorder="0" applyAlignment="0" applyProtection="0"/>
    <xf numFmtId="0" fontId="11" fillId="22" borderId="0" applyNumberFormat="0" applyBorder="0" applyAlignment="0" applyProtection="0"/>
    <xf numFmtId="166" fontId="4" fillId="9" borderId="10">
      <alignment horizontal="left" vertical="center" indent="6"/>
    </xf>
  </cellStyleXfs>
  <cellXfs count="1636">
    <xf numFmtId="0" fontId="0" fillId="0" borderId="0" xfId="0"/>
    <xf numFmtId="0" fontId="4" fillId="2" borderId="0" xfId="0" applyFont="1" applyFill="1"/>
    <xf numFmtId="0" fontId="5" fillId="0" borderId="0" xfId="0" applyFont="1"/>
    <xf numFmtId="0" fontId="4" fillId="0" borderId="0" xfId="0" applyFont="1"/>
    <xf numFmtId="0" fontId="4" fillId="0" borderId="0" xfId="0" applyFont="1" applyAlignment="1">
      <alignment horizontal="center"/>
    </xf>
    <xf numFmtId="0" fontId="6" fillId="0" borderId="0" xfId="0" applyFont="1"/>
    <xf numFmtId="0" fontId="4" fillId="0" borderId="1" xfId="0" applyFont="1" applyBorder="1"/>
    <xf numFmtId="0" fontId="6" fillId="0" borderId="1" xfId="0" applyFont="1" applyBorder="1"/>
    <xf numFmtId="0" fontId="5" fillId="0" borderId="1" xfId="0" applyFont="1" applyBorder="1"/>
    <xf numFmtId="0" fontId="3" fillId="0" borderId="0" xfId="0" applyFont="1"/>
    <xf numFmtId="0" fontId="4" fillId="0" borderId="0" xfId="0" applyFont="1" applyAlignment="1">
      <alignment horizontal="left"/>
    </xf>
    <xf numFmtId="0" fontId="8" fillId="0" borderId="0" xfId="0" applyFont="1" applyAlignment="1">
      <alignment horizontal="left" vertical="center"/>
    </xf>
    <xf numFmtId="0" fontId="10" fillId="0" borderId="0" xfId="0" applyFont="1" applyAlignment="1">
      <alignment horizontal="left" vertical="center"/>
    </xf>
    <xf numFmtId="0" fontId="10" fillId="2" borderId="0" xfId="0" applyFont="1" applyFill="1" applyAlignment="1">
      <alignment horizontal="left" vertical="center"/>
    </xf>
    <xf numFmtId="0" fontId="0" fillId="0" borderId="0" xfId="0" applyAlignment="1">
      <alignment horizontal="left" vertical="center"/>
    </xf>
    <xf numFmtId="0" fontId="9" fillId="0" borderId="0" xfId="0" applyFont="1" applyAlignment="1">
      <alignment horizontal="left" vertical="center"/>
    </xf>
    <xf numFmtId="0" fontId="9" fillId="2" borderId="0" xfId="0" applyFont="1" applyFill="1" applyAlignment="1">
      <alignment horizontal="left" vertical="center"/>
    </xf>
    <xf numFmtId="0" fontId="4" fillId="0" borderId="0" xfId="0" applyFont="1" applyAlignment="1">
      <alignment vertical="center"/>
    </xf>
    <xf numFmtId="0" fontId="4" fillId="21" borderId="0" xfId="0" applyFont="1" applyFill="1"/>
    <xf numFmtId="0" fontId="2" fillId="0" borderId="0" xfId="1" applyAlignment="1">
      <alignment horizontal="left" vertical="center"/>
    </xf>
    <xf numFmtId="0" fontId="14" fillId="4" borderId="1" xfId="0" applyFont="1" applyFill="1" applyBorder="1" applyAlignment="1">
      <alignment vertical="center"/>
    </xf>
    <xf numFmtId="0" fontId="13" fillId="4" borderId="1" xfId="0" applyFont="1" applyFill="1" applyBorder="1"/>
    <xf numFmtId="0" fontId="13" fillId="4" borderId="0" xfId="0" applyFont="1" applyFill="1"/>
    <xf numFmtId="0" fontId="4" fillId="21" borderId="0" xfId="0" applyFont="1" applyFill="1" applyAlignment="1">
      <alignment horizontal="left" vertical="center"/>
    </xf>
    <xf numFmtId="0" fontId="4" fillId="4" borderId="0" xfId="0" applyFont="1" applyFill="1"/>
    <xf numFmtId="0" fontId="16" fillId="4" borderId="0" xfId="0" applyFont="1" applyFill="1" applyAlignment="1">
      <alignment horizontal="left" vertical="center"/>
    </xf>
    <xf numFmtId="0" fontId="0" fillId="21" borderId="0" xfId="0" applyFill="1" applyAlignment="1">
      <alignment horizontal="left" vertical="center"/>
    </xf>
    <xf numFmtId="0" fontId="15" fillId="4" borderId="0" xfId="0" applyFont="1" applyFill="1" applyAlignment="1">
      <alignment vertical="center" wrapText="1"/>
    </xf>
    <xf numFmtId="0" fontId="16" fillId="4" borderId="1" xfId="0" applyFont="1" applyFill="1" applyBorder="1" applyAlignment="1">
      <alignment horizontal="left" vertical="center"/>
    </xf>
    <xf numFmtId="0" fontId="8" fillId="0" borderId="1" xfId="0" applyFont="1" applyBorder="1" applyAlignment="1">
      <alignment horizontal="left" vertical="center"/>
    </xf>
    <xf numFmtId="0" fontId="11" fillId="0" borderId="0" xfId="5" applyFill="1" applyAlignment="1">
      <alignment horizontal="center" vertical="center"/>
    </xf>
    <xf numFmtId="0" fontId="17" fillId="0" borderId="0" xfId="0" applyFont="1"/>
    <xf numFmtId="0" fontId="17" fillId="0" borderId="1" xfId="0" applyFont="1" applyBorder="1"/>
    <xf numFmtId="0" fontId="17" fillId="0" borderId="0" xfId="0" applyFont="1" applyAlignment="1">
      <alignment horizontal="left"/>
    </xf>
    <xf numFmtId="0" fontId="10" fillId="0" borderId="1" xfId="0" applyFont="1" applyBorder="1" applyAlignment="1">
      <alignment horizontal="left" vertical="center"/>
    </xf>
    <xf numFmtId="0" fontId="10" fillId="2" borderId="1" xfId="0" applyFont="1" applyFill="1" applyBorder="1" applyAlignment="1">
      <alignment horizontal="left" vertical="center"/>
    </xf>
    <xf numFmtId="0" fontId="10" fillId="0" borderId="3" xfId="0" applyFont="1" applyBorder="1" applyAlignment="1">
      <alignment horizontal="left" vertical="center"/>
    </xf>
    <xf numFmtId="0" fontId="9" fillId="0" borderId="3" xfId="0" applyFont="1" applyBorder="1" applyAlignment="1">
      <alignment horizontal="left" vertical="center"/>
    </xf>
    <xf numFmtId="0" fontId="9" fillId="2" borderId="3" xfId="0" applyFont="1" applyFill="1" applyBorder="1" applyAlignment="1">
      <alignment horizontal="left" vertical="center"/>
    </xf>
    <xf numFmtId="0" fontId="10" fillId="2" borderId="3" xfId="0" applyFont="1" applyFill="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8" xfId="0" applyFont="1" applyBorder="1" applyAlignment="1">
      <alignment horizontal="left"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9" fillId="0" borderId="8" xfId="0" applyFont="1" applyBorder="1" applyAlignment="1">
      <alignment horizontal="left" vertical="center"/>
    </xf>
    <xf numFmtId="0" fontId="9" fillId="2" borderId="8" xfId="0" applyFont="1" applyFill="1" applyBorder="1" applyAlignment="1">
      <alignment horizontal="left" vertical="center"/>
    </xf>
    <xf numFmtId="0" fontId="10" fillId="2" borderId="8" xfId="0" applyFont="1" applyFill="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9" fillId="0" borderId="7" xfId="0" applyFont="1" applyBorder="1" applyAlignment="1">
      <alignment horizontal="left" vertical="center"/>
    </xf>
    <xf numFmtId="0" fontId="9" fillId="2" borderId="7" xfId="0" applyFont="1" applyFill="1" applyBorder="1" applyAlignment="1">
      <alignment horizontal="left" vertical="center"/>
    </xf>
    <xf numFmtId="0" fontId="10" fillId="2" borderId="7" xfId="0" applyFont="1" applyFill="1" applyBorder="1" applyAlignment="1">
      <alignment horizontal="left" vertical="center"/>
    </xf>
    <xf numFmtId="0" fontId="10" fillId="0" borderId="16"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9" xfId="0" applyFont="1" applyBorder="1" applyAlignment="1">
      <alignment horizontal="left" vertical="center"/>
    </xf>
    <xf numFmtId="0" fontId="10" fillId="0" borderId="20" xfId="0" applyFont="1" applyBorder="1" applyAlignment="1">
      <alignment horizontal="left" vertical="center"/>
    </xf>
    <xf numFmtId="165" fontId="20" fillId="0" borderId="1" xfId="0" applyNumberFormat="1" applyFont="1" applyBorder="1" applyAlignment="1">
      <alignment horizontal="left" vertical="center"/>
    </xf>
    <xf numFmtId="165" fontId="20" fillId="0" borderId="11" xfId="0" applyNumberFormat="1" applyFont="1" applyBorder="1" applyAlignment="1">
      <alignment horizontal="left" vertical="center"/>
    </xf>
    <xf numFmtId="167" fontId="4" fillId="38" borderId="3" xfId="2" applyNumberFormat="1" applyFont="1" applyFill="1" applyBorder="1" applyAlignment="1">
      <alignment vertical="center"/>
    </xf>
    <xf numFmtId="0" fontId="4" fillId="9" borderId="3" xfId="0" applyFont="1" applyFill="1" applyBorder="1" applyAlignment="1">
      <alignment horizontal="center" vertical="center"/>
    </xf>
    <xf numFmtId="43" fontId="4" fillId="38" borderId="3" xfId="2" applyFont="1" applyFill="1" applyBorder="1" applyAlignment="1">
      <alignment horizontal="center" vertical="center"/>
    </xf>
    <xf numFmtId="0" fontId="4" fillId="9" borderId="12" xfId="0" applyFont="1" applyFill="1" applyBorder="1" applyAlignment="1">
      <alignment horizontal="center" vertical="center"/>
    </xf>
    <xf numFmtId="0" fontId="12" fillId="0" borderId="1" xfId="0" applyFont="1" applyBorder="1" applyAlignment="1">
      <alignment horizontal="center" vertical="center" wrapText="1"/>
    </xf>
    <xf numFmtId="169" fontId="4" fillId="0" borderId="1" xfId="3" applyNumberFormat="1"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xf numFmtId="0" fontId="3" fillId="0" borderId="1" xfId="0" applyFont="1" applyBorder="1" applyAlignment="1">
      <alignment horizontal="center" vertical="center"/>
    </xf>
    <xf numFmtId="0" fontId="4" fillId="38" borderId="12" xfId="0" applyFont="1" applyFill="1" applyBorder="1"/>
    <xf numFmtId="166" fontId="3" fillId="38" borderId="12" xfId="2" applyNumberFormat="1" applyFont="1" applyFill="1" applyBorder="1" applyAlignment="1">
      <alignment vertical="center"/>
    </xf>
    <xf numFmtId="166" fontId="3" fillId="38" borderId="12" xfId="0" applyNumberFormat="1" applyFont="1" applyFill="1" applyBorder="1" applyAlignment="1">
      <alignment vertical="center"/>
    </xf>
    <xf numFmtId="0" fontId="3" fillId="2" borderId="1" xfId="0" applyFont="1" applyFill="1" applyBorder="1" applyAlignment="1">
      <alignment horizontal="center" vertical="center"/>
    </xf>
    <xf numFmtId="166" fontId="4" fillId="38" borderId="34" xfId="2" applyNumberFormat="1" applyFont="1" applyFill="1" applyBorder="1" applyAlignment="1">
      <alignment horizontal="center" vertical="center"/>
    </xf>
    <xf numFmtId="166" fontId="3" fillId="38" borderId="34" xfId="2" applyNumberFormat="1" applyFont="1" applyFill="1" applyBorder="1" applyAlignment="1">
      <alignment vertical="center"/>
    </xf>
    <xf numFmtId="166" fontId="3" fillId="38" borderId="34" xfId="0" applyNumberFormat="1" applyFont="1" applyFill="1" applyBorder="1" applyAlignment="1">
      <alignment vertical="center"/>
    </xf>
    <xf numFmtId="0" fontId="4" fillId="0" borderId="41" xfId="0" applyFont="1" applyBorder="1"/>
    <xf numFmtId="0" fontId="4" fillId="0" borderId="33" xfId="0" applyFont="1" applyBorder="1"/>
    <xf numFmtId="0" fontId="4" fillId="0" borderId="39" xfId="0" applyFont="1" applyBorder="1"/>
    <xf numFmtId="0" fontId="4" fillId="0" borderId="43" xfId="0" applyFont="1" applyBorder="1"/>
    <xf numFmtId="43" fontId="3" fillId="40" borderId="3" xfId="0" applyNumberFormat="1" applyFont="1" applyFill="1" applyBorder="1" applyAlignment="1">
      <alignment horizontal="center" vertical="center"/>
    </xf>
    <xf numFmtId="167" fontId="3" fillId="40" borderId="21" xfId="0" applyNumberFormat="1" applyFont="1" applyFill="1" applyBorder="1" applyAlignment="1">
      <alignment horizontal="center" vertical="center"/>
    </xf>
    <xf numFmtId="166" fontId="3" fillId="0" borderId="28" xfId="2" applyNumberFormat="1" applyFont="1" applyFill="1" applyBorder="1" applyAlignment="1">
      <alignment vertical="center"/>
    </xf>
    <xf numFmtId="166" fontId="3" fillId="38" borderId="30" xfId="2" applyNumberFormat="1" applyFont="1" applyFill="1" applyBorder="1" applyAlignment="1">
      <alignment vertical="center"/>
    </xf>
    <xf numFmtId="167" fontId="4" fillId="38" borderId="10" xfId="2" applyNumberFormat="1" applyFont="1" applyFill="1" applyBorder="1" applyAlignment="1">
      <alignment vertical="center"/>
    </xf>
    <xf numFmtId="166" fontId="3" fillId="38" borderId="44" xfId="2" applyNumberFormat="1" applyFont="1" applyFill="1" applyBorder="1" applyAlignment="1">
      <alignment vertical="center"/>
    </xf>
    <xf numFmtId="166" fontId="3" fillId="38" borderId="45" xfId="2" applyNumberFormat="1" applyFont="1" applyFill="1" applyBorder="1" applyAlignment="1">
      <alignment vertical="center"/>
    </xf>
    <xf numFmtId="166" fontId="3" fillId="38" borderId="42" xfId="2" applyNumberFormat="1" applyFont="1" applyFill="1" applyBorder="1" applyAlignment="1">
      <alignment vertical="center"/>
    </xf>
    <xf numFmtId="0" fontId="4" fillId="0" borderId="35" xfId="0" applyFont="1" applyBorder="1"/>
    <xf numFmtId="0" fontId="23" fillId="4" borderId="1" xfId="0" applyFont="1" applyFill="1" applyBorder="1"/>
    <xf numFmtId="0" fontId="4" fillId="0" borderId="0" xfId="0" applyFont="1" applyAlignment="1">
      <alignment horizontal="center" vertical="center"/>
    </xf>
    <xf numFmtId="165" fontId="4" fillId="0" borderId="0" xfId="0" applyNumberFormat="1" applyFont="1" applyAlignment="1">
      <alignment horizontal="center" vertical="center"/>
    </xf>
    <xf numFmtId="0" fontId="4" fillId="0" borderId="3" xfId="0" applyFont="1" applyBorder="1" applyAlignment="1">
      <alignment horizontal="center" vertical="center"/>
    </xf>
    <xf numFmtId="10" fontId="24" fillId="0" borderId="0" xfId="0" applyNumberFormat="1" applyFont="1" applyAlignment="1">
      <alignment horizontal="left" vertical="center"/>
    </xf>
    <xf numFmtId="0" fontId="10" fillId="0" borderId="10" xfId="0" applyFont="1" applyBorder="1" applyAlignment="1">
      <alignment horizontal="left" vertical="center"/>
    </xf>
    <xf numFmtId="0" fontId="9" fillId="0" borderId="10" xfId="0" applyFont="1" applyBorder="1" applyAlignment="1">
      <alignment horizontal="left" vertical="center"/>
    </xf>
    <xf numFmtId="0" fontId="9" fillId="2" borderId="10" xfId="0" applyFont="1" applyFill="1" applyBorder="1" applyAlignment="1">
      <alignment horizontal="left" vertical="center"/>
    </xf>
    <xf numFmtId="0" fontId="10" fillId="2" borderId="10" xfId="0" applyFont="1" applyFill="1" applyBorder="1" applyAlignment="1">
      <alignment horizontal="left" vertical="center"/>
    </xf>
    <xf numFmtId="0" fontId="10" fillId="0" borderId="24" xfId="0" applyFont="1" applyBorder="1" applyAlignment="1">
      <alignment horizontal="left" vertical="center"/>
    </xf>
    <xf numFmtId="0" fontId="10" fillId="0" borderId="23" xfId="0" applyFont="1" applyBorder="1" applyAlignment="1">
      <alignment horizontal="left" vertical="center"/>
    </xf>
    <xf numFmtId="0" fontId="10" fillId="0" borderId="31" xfId="0" applyFont="1" applyBorder="1" applyAlignment="1">
      <alignment horizontal="left" vertical="center"/>
    </xf>
    <xf numFmtId="0" fontId="18" fillId="0" borderId="12" xfId="0" applyFont="1" applyBorder="1" applyAlignment="1">
      <alignment horizontal="left" vertical="center"/>
    </xf>
    <xf numFmtId="0" fontId="18" fillId="0" borderId="27" xfId="0" applyFont="1" applyBorder="1" applyAlignment="1">
      <alignment horizontal="left" vertical="center"/>
    </xf>
    <xf numFmtId="0" fontId="9" fillId="0" borderId="1" xfId="0" applyFont="1" applyBorder="1" applyAlignment="1">
      <alignment horizontal="left" vertical="center"/>
    </xf>
    <xf numFmtId="0" fontId="9" fillId="2" borderId="1" xfId="0" applyFont="1" applyFill="1" applyBorder="1" applyAlignment="1">
      <alignment horizontal="left" vertical="center"/>
    </xf>
    <xf numFmtId="0" fontId="19" fillId="0" borderId="1" xfId="0" applyFont="1" applyBorder="1" applyAlignment="1">
      <alignment horizontal="left" vertical="center"/>
    </xf>
    <xf numFmtId="0" fontId="7" fillId="0" borderId="1" xfId="0" applyFont="1" applyBorder="1" applyAlignment="1">
      <alignment horizontal="left" vertical="center"/>
    </xf>
    <xf numFmtId="0" fontId="13" fillId="4" borderId="0" xfId="0" applyFont="1" applyFill="1" applyAlignment="1">
      <alignment horizontal="left" vertical="center" wrapText="1"/>
    </xf>
    <xf numFmtId="0" fontId="6" fillId="0" borderId="81" xfId="0" applyFont="1" applyBorder="1"/>
    <xf numFmtId="0" fontId="22" fillId="0" borderId="83" xfId="0" applyFont="1" applyBorder="1" applyAlignment="1">
      <alignment horizontal="center" vertical="center"/>
    </xf>
    <xf numFmtId="0" fontId="4" fillId="0" borderId="1" xfId="0" applyFont="1" applyBorder="1" applyAlignment="1">
      <alignment vertical="center"/>
    </xf>
    <xf numFmtId="0" fontId="4" fillId="9" borderId="0" xfId="0" applyFont="1" applyFill="1" applyAlignment="1">
      <alignment horizontal="center" vertical="center"/>
    </xf>
    <xf numFmtId="0" fontId="4" fillId="9" borderId="1" xfId="0" applyFont="1" applyFill="1" applyBorder="1" applyAlignment="1">
      <alignment horizontal="center" vertical="center"/>
    </xf>
    <xf numFmtId="165" fontId="4" fillId="9" borderId="1" xfId="0" applyNumberFormat="1" applyFont="1" applyFill="1" applyBorder="1" applyAlignment="1">
      <alignment horizontal="center" vertical="center"/>
    </xf>
    <xf numFmtId="8" fontId="4" fillId="0" borderId="3" xfId="0" applyNumberFormat="1" applyFont="1" applyBorder="1" applyAlignment="1">
      <alignment horizontal="center" vertical="center"/>
    </xf>
    <xf numFmtId="0" fontId="4" fillId="0" borderId="12" xfId="0" applyFont="1" applyBorder="1" applyAlignment="1">
      <alignment horizontal="center" vertical="center"/>
    </xf>
    <xf numFmtId="8" fontId="4" fillId="0" borderId="12" xfId="0" applyNumberFormat="1" applyFont="1" applyBorder="1" applyAlignment="1">
      <alignment horizontal="center" vertical="center"/>
    </xf>
    <xf numFmtId="8" fontId="4" fillId="9" borderId="1" xfId="0" applyNumberFormat="1" applyFont="1" applyFill="1" applyBorder="1" applyAlignment="1">
      <alignment horizontal="center" vertical="center"/>
    </xf>
    <xf numFmtId="0" fontId="4" fillId="86" borderId="1" xfId="0" applyFont="1" applyFill="1" applyBorder="1" applyAlignment="1">
      <alignment horizontal="center" vertical="center"/>
    </xf>
    <xf numFmtId="0" fontId="4" fillId="5" borderId="32" xfId="0" applyFont="1" applyFill="1" applyBorder="1" applyAlignment="1">
      <alignment horizontal="center" vertical="center"/>
    </xf>
    <xf numFmtId="8" fontId="4"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165" fontId="4" fillId="41" borderId="1" xfId="0" applyNumberFormat="1" applyFont="1" applyFill="1" applyBorder="1" applyAlignment="1">
      <alignment horizontal="center" vertical="center"/>
    </xf>
    <xf numFmtId="0" fontId="4" fillId="86" borderId="1" xfId="0" applyFont="1" applyFill="1" applyBorder="1"/>
    <xf numFmtId="0" fontId="4" fillId="0" borderId="32" xfId="0" applyFont="1" applyBorder="1" applyAlignment="1">
      <alignment horizontal="center" vertical="center"/>
    </xf>
    <xf numFmtId="0" fontId="21" fillId="39" borderId="32" xfId="0" applyFont="1" applyFill="1" applyBorder="1" applyAlignment="1">
      <alignment horizontal="center" vertical="center" wrapText="1"/>
    </xf>
    <xf numFmtId="0" fontId="21" fillId="24" borderId="32" xfId="0" applyFont="1" applyFill="1" applyBorder="1" applyAlignment="1">
      <alignment horizontal="center" vertical="center" wrapText="1"/>
    </xf>
    <xf numFmtId="0" fontId="4" fillId="2" borderId="32" xfId="0" applyFont="1" applyFill="1" applyBorder="1" applyAlignment="1">
      <alignment horizontal="center" vertical="center"/>
    </xf>
    <xf numFmtId="0" fontId="4" fillId="86" borderId="0" xfId="0" applyFont="1" applyFill="1" applyAlignment="1">
      <alignment horizontal="center" vertical="center"/>
    </xf>
    <xf numFmtId="0" fontId="4" fillId="0" borderId="1" xfId="0" applyFont="1" applyBorder="1" applyAlignment="1">
      <alignment horizontal="center"/>
    </xf>
    <xf numFmtId="0" fontId="3" fillId="0" borderId="30" xfId="0" applyFont="1" applyBorder="1" applyAlignment="1">
      <alignment vertical="center"/>
    </xf>
    <xf numFmtId="0" fontId="4" fillId="0" borderId="10" xfId="0" applyFont="1" applyBorder="1" applyAlignment="1">
      <alignment vertical="center"/>
    </xf>
    <xf numFmtId="166" fontId="3" fillId="0" borderId="31" xfId="2" applyNumberFormat="1" applyFont="1" applyFill="1" applyBorder="1" applyAlignment="1">
      <alignment vertical="center"/>
    </xf>
    <xf numFmtId="0" fontId="3" fillId="0" borderId="44" xfId="0" applyFont="1" applyBorder="1" applyAlignment="1">
      <alignment vertical="center"/>
    </xf>
    <xf numFmtId="166" fontId="3" fillId="0" borderId="1" xfId="2" applyNumberFormat="1" applyFont="1" applyFill="1" applyBorder="1" applyAlignment="1">
      <alignment vertical="center"/>
    </xf>
    <xf numFmtId="43" fontId="3" fillId="40" borderId="1" xfId="0" applyNumberFormat="1" applyFont="1" applyFill="1" applyBorder="1" applyAlignment="1">
      <alignment horizontal="center" vertical="center"/>
    </xf>
    <xf numFmtId="0" fontId="28" fillId="38" borderId="1" xfId="0" applyFont="1" applyFill="1" applyBorder="1"/>
    <xf numFmtId="0" fontId="28" fillId="38" borderId="95" xfId="0" applyFont="1" applyFill="1" applyBorder="1"/>
    <xf numFmtId="0" fontId="30" fillId="38" borderId="1" xfId="1" applyFont="1" applyFill="1" applyBorder="1" applyAlignment="1"/>
    <xf numFmtId="0" fontId="31" fillId="38" borderId="1" xfId="1" applyFont="1" applyFill="1" applyBorder="1" applyAlignment="1"/>
    <xf numFmtId="0" fontId="31" fillId="38" borderId="1" xfId="1" applyFont="1" applyFill="1" applyBorder="1"/>
    <xf numFmtId="0" fontId="30" fillId="38" borderId="1" xfId="1" applyFont="1" applyFill="1" applyBorder="1"/>
    <xf numFmtId="0" fontId="32" fillId="4" borderId="1" xfId="0" applyFont="1" applyFill="1" applyBorder="1" applyAlignment="1">
      <alignment horizontal="left" vertical="center"/>
    </xf>
    <xf numFmtId="0" fontId="35" fillId="0" borderId="0" xfId="0" applyFont="1"/>
    <xf numFmtId="0" fontId="36" fillId="0" borderId="122" xfId="0" applyFont="1" applyBorder="1" applyAlignment="1">
      <alignment horizontal="left" vertical="center"/>
    </xf>
    <xf numFmtId="165" fontId="37" fillId="3" borderId="122" xfId="0" applyNumberFormat="1" applyFont="1" applyFill="1" applyBorder="1" applyAlignment="1">
      <alignment horizontal="right" vertical="center" wrapText="1"/>
    </xf>
    <xf numFmtId="165" fontId="36" fillId="0" borderId="122" xfId="0" applyNumberFormat="1" applyFont="1" applyBorder="1" applyAlignment="1">
      <alignment horizontal="right" vertical="center" wrapText="1"/>
    </xf>
    <xf numFmtId="1" fontId="36" fillId="0" borderId="122" xfId="0" applyNumberFormat="1" applyFont="1" applyBorder="1" applyAlignment="1">
      <alignment horizontal="right" vertical="center" wrapText="1"/>
    </xf>
    <xf numFmtId="10" fontId="37" fillId="3" borderId="122" xfId="0" applyNumberFormat="1" applyFont="1" applyFill="1" applyBorder="1" applyAlignment="1">
      <alignment horizontal="right" vertical="center" wrapText="1"/>
    </xf>
    <xf numFmtId="0" fontId="36" fillId="0" borderId="124" xfId="0" applyFont="1" applyBorder="1" applyAlignment="1">
      <alignment horizontal="left" vertical="center"/>
    </xf>
    <xf numFmtId="10" fontId="37" fillId="3" borderId="124" xfId="0" applyNumberFormat="1" applyFont="1" applyFill="1" applyBorder="1" applyAlignment="1">
      <alignment horizontal="right" vertical="center" wrapText="1"/>
    </xf>
    <xf numFmtId="0" fontId="36" fillId="0" borderId="123" xfId="0" applyFont="1" applyBorder="1" applyAlignment="1">
      <alignment horizontal="left" vertical="center"/>
    </xf>
    <xf numFmtId="1" fontId="36" fillId="0" borderId="123" xfId="0" applyNumberFormat="1" applyFont="1" applyBorder="1" applyAlignment="1">
      <alignment horizontal="right" vertical="center" wrapText="1"/>
    </xf>
    <xf numFmtId="165" fontId="36" fillId="0" borderId="124" xfId="0" applyNumberFormat="1" applyFont="1" applyBorder="1" applyAlignment="1">
      <alignment horizontal="right" vertical="center" wrapText="1"/>
    </xf>
    <xf numFmtId="169" fontId="34" fillId="3" borderId="128" xfId="3" applyNumberFormat="1" applyFont="1" applyFill="1" applyBorder="1"/>
    <xf numFmtId="0" fontId="34" fillId="0" borderId="0" xfId="0" applyFont="1"/>
    <xf numFmtId="9" fontId="37" fillId="3" borderId="122" xfId="4" applyFont="1" applyFill="1" applyBorder="1" applyAlignment="1">
      <alignment horizontal="right" vertical="center" wrapText="1"/>
    </xf>
    <xf numFmtId="169" fontId="36" fillId="0" borderId="122" xfId="3" applyNumberFormat="1" applyFont="1" applyBorder="1" applyAlignment="1">
      <alignment horizontal="right" vertical="center" wrapText="1"/>
    </xf>
    <xf numFmtId="0" fontId="39" fillId="5" borderId="32" xfId="0" applyFont="1" applyFill="1" applyBorder="1" applyAlignment="1">
      <alignment horizontal="center" vertical="center" wrapText="1"/>
    </xf>
    <xf numFmtId="165" fontId="35" fillId="9" borderId="1" xfId="0" applyNumberFormat="1" applyFont="1" applyFill="1" applyBorder="1" applyAlignment="1">
      <alignment horizontal="center" vertical="center"/>
    </xf>
    <xf numFmtId="0" fontId="34" fillId="123" borderId="3" xfId="0" applyFont="1" applyFill="1" applyBorder="1" applyAlignment="1">
      <alignment horizontal="center" vertical="center"/>
    </xf>
    <xf numFmtId="0" fontId="35" fillId="0" borderId="0" xfId="0" applyFont="1" applyAlignment="1">
      <alignment horizontal="left"/>
    </xf>
    <xf numFmtId="0" fontId="35" fillId="0" borderId="1" xfId="0" applyFont="1" applyBorder="1"/>
    <xf numFmtId="0" fontId="35" fillId="0" borderId="49" xfId="0" applyFont="1" applyBorder="1"/>
    <xf numFmtId="0" fontId="35" fillId="0" borderId="70" xfId="0" applyFont="1" applyBorder="1"/>
    <xf numFmtId="0" fontId="40" fillId="0" borderId="0" xfId="0" applyFont="1"/>
    <xf numFmtId="0" fontId="41" fillId="0" borderId="0" xfId="0" applyFont="1"/>
    <xf numFmtId="0" fontId="42" fillId="21" borderId="3" xfId="0" applyFont="1" applyFill="1" applyBorder="1" applyAlignment="1">
      <alignment horizontal="left" vertical="center" indent="2"/>
    </xf>
    <xf numFmtId="0" fontId="39" fillId="128" borderId="3" xfId="0" applyFont="1" applyFill="1" applyBorder="1" applyAlignment="1">
      <alignment horizontal="left" vertical="center" indent="2"/>
    </xf>
    <xf numFmtId="165" fontId="43" fillId="124" borderId="3" xfId="4" applyNumberFormat="1" applyFont="1" applyFill="1" applyBorder="1" applyAlignment="1">
      <alignment horizontal="center" vertical="center" wrapText="1"/>
    </xf>
    <xf numFmtId="0" fontId="39" fillId="33" borderId="52" xfId="0" applyFont="1" applyFill="1" applyBorder="1" applyAlignment="1">
      <alignment horizontal="left" vertical="center" indent="2"/>
    </xf>
    <xf numFmtId="171" fontId="43" fillId="124" borderId="52" xfId="4" applyNumberFormat="1" applyFont="1" applyFill="1" applyBorder="1" applyAlignment="1">
      <alignment horizontal="center" vertical="center"/>
    </xf>
    <xf numFmtId="0" fontId="41" fillId="0" borderId="0" xfId="0" applyFont="1" applyAlignment="1">
      <alignment horizontal="left"/>
    </xf>
    <xf numFmtId="0" fontId="39" fillId="5" borderId="12" xfId="0" applyFont="1" applyFill="1" applyBorder="1" applyAlignment="1">
      <alignment horizontal="left" vertical="center" indent="2"/>
    </xf>
    <xf numFmtId="10" fontId="35" fillId="124" borderId="12" xfId="0" applyNumberFormat="1" applyFont="1" applyFill="1" applyBorder="1" applyAlignment="1">
      <alignment horizontal="left" vertical="center" indent="2"/>
    </xf>
    <xf numFmtId="0" fontId="41" fillId="0" borderId="43" xfId="0" applyFont="1" applyBorder="1"/>
    <xf numFmtId="0" fontId="39" fillId="5" borderId="52" xfId="0" applyFont="1" applyFill="1" applyBorder="1" applyAlignment="1">
      <alignment horizontal="left" vertical="center" indent="2"/>
    </xf>
    <xf numFmtId="10" fontId="35" fillId="124" borderId="52" xfId="0" applyNumberFormat="1" applyFont="1" applyFill="1" applyBorder="1" applyAlignment="1">
      <alignment horizontal="left" vertical="center" indent="2"/>
    </xf>
    <xf numFmtId="0" fontId="35" fillId="0" borderId="0" xfId="0" applyFont="1" applyAlignment="1">
      <alignment horizontal="center" vertical="center"/>
    </xf>
    <xf numFmtId="0" fontId="39" fillId="7" borderId="12" xfId="0" applyFont="1" applyFill="1" applyBorder="1" applyAlignment="1">
      <alignment horizontal="left" vertical="center" indent="2"/>
    </xf>
    <xf numFmtId="0" fontId="35" fillId="0" borderId="1" xfId="0" applyFont="1" applyBorder="1" applyAlignment="1">
      <alignment horizontal="center" vertical="center"/>
    </xf>
    <xf numFmtId="0" fontId="45" fillId="0" borderId="1" xfId="0" applyFont="1" applyBorder="1" applyAlignment="1">
      <alignment horizontal="center" vertical="center"/>
    </xf>
    <xf numFmtId="0" fontId="39" fillId="7" borderId="3" xfId="0" applyFont="1" applyFill="1" applyBorder="1" applyAlignment="1">
      <alignment horizontal="left" vertical="center" indent="2"/>
    </xf>
    <xf numFmtId="10" fontId="35" fillId="124" borderId="3" xfId="0" applyNumberFormat="1" applyFont="1" applyFill="1" applyBorder="1" applyAlignment="1">
      <alignment horizontal="left" vertical="center" indent="2"/>
    </xf>
    <xf numFmtId="0" fontId="39" fillId="0" borderId="3" xfId="0" applyFont="1" applyBorder="1" applyAlignment="1">
      <alignment horizontal="center" vertical="center"/>
    </xf>
    <xf numFmtId="165" fontId="39" fillId="0" borderId="3" xfId="0" applyNumberFormat="1" applyFont="1" applyBorder="1" applyAlignment="1">
      <alignment horizontal="center" vertical="center"/>
    </xf>
    <xf numFmtId="0" fontId="39" fillId="7" borderId="52" xfId="0" applyFont="1" applyFill="1" applyBorder="1" applyAlignment="1">
      <alignment horizontal="left" vertical="center" indent="2"/>
    </xf>
    <xf numFmtId="10" fontId="35" fillId="124" borderId="52" xfId="4" applyNumberFormat="1" applyFont="1" applyFill="1" applyBorder="1" applyAlignment="1">
      <alignment horizontal="left" vertical="center" indent="2"/>
    </xf>
    <xf numFmtId="0" fontId="39" fillId="0" borderId="21" xfId="0" applyFont="1" applyBorder="1" applyAlignment="1">
      <alignment horizontal="center" vertical="center"/>
    </xf>
    <xf numFmtId="0" fontId="39" fillId="0" borderId="1" xfId="0" applyFont="1" applyBorder="1" applyAlignment="1">
      <alignment horizontal="center" vertical="center"/>
    </xf>
    <xf numFmtId="0" fontId="35" fillId="0" borderId="3" xfId="0" applyFont="1" applyBorder="1" applyAlignment="1">
      <alignment horizontal="center" vertical="center"/>
    </xf>
    <xf numFmtId="165" fontId="35" fillId="0" borderId="3" xfId="0" applyNumberFormat="1" applyFont="1" applyBorder="1" applyAlignment="1">
      <alignment horizontal="center" vertical="center"/>
    </xf>
    <xf numFmtId="0" fontId="39" fillId="24" borderId="12" xfId="0" applyFont="1" applyFill="1" applyBorder="1" applyAlignment="1">
      <alignment horizontal="left" vertical="center" indent="2"/>
    </xf>
    <xf numFmtId="10" fontId="35" fillId="124" borderId="12" xfId="4" applyNumberFormat="1" applyFont="1" applyFill="1" applyBorder="1" applyAlignment="1">
      <alignment horizontal="left" vertical="center" indent="2"/>
    </xf>
    <xf numFmtId="0" fontId="35" fillId="0" borderId="9" xfId="0" applyFont="1" applyBorder="1" applyAlignment="1">
      <alignment horizontal="center" vertical="center"/>
    </xf>
    <xf numFmtId="8" fontId="35" fillId="0" borderId="84" xfId="0" applyNumberFormat="1" applyFont="1" applyBorder="1" applyAlignment="1">
      <alignment horizontal="center" vertical="center"/>
    </xf>
    <xf numFmtId="8" fontId="35" fillId="0" borderId="1" xfId="0" applyNumberFormat="1" applyFont="1" applyBorder="1" applyAlignment="1">
      <alignment horizontal="center" vertical="center"/>
    </xf>
    <xf numFmtId="172" fontId="35" fillId="0" borderId="3" xfId="0" applyNumberFormat="1" applyFont="1" applyBorder="1" applyAlignment="1">
      <alignment horizontal="center" vertical="center"/>
    </xf>
    <xf numFmtId="0" fontId="39" fillId="24" borderId="3" xfId="0" applyFont="1" applyFill="1" applyBorder="1" applyAlignment="1">
      <alignment horizontal="left" vertical="center" indent="2"/>
    </xf>
    <xf numFmtId="10" fontId="35" fillId="124" borderId="3" xfId="4" applyNumberFormat="1" applyFont="1" applyFill="1" applyBorder="1" applyAlignment="1">
      <alignment horizontal="left" vertical="center" indent="2"/>
    </xf>
    <xf numFmtId="8" fontId="35" fillId="0" borderId="27" xfId="0" applyNumberFormat="1" applyFont="1" applyBorder="1" applyAlignment="1">
      <alignment horizontal="center" vertical="center"/>
    </xf>
    <xf numFmtId="0" fontId="35" fillId="124" borderId="1" xfId="0" applyFont="1" applyFill="1" applyBorder="1" applyAlignment="1">
      <alignment horizontal="center" vertical="center"/>
    </xf>
    <xf numFmtId="165" fontId="35" fillId="124" borderId="1" xfId="0" applyNumberFormat="1" applyFont="1" applyFill="1" applyBorder="1" applyAlignment="1">
      <alignment horizontal="center" vertical="center"/>
    </xf>
    <xf numFmtId="0" fontId="39" fillId="24" borderId="52" xfId="0" applyFont="1" applyFill="1" applyBorder="1" applyAlignment="1">
      <alignment horizontal="left" vertical="center" indent="2"/>
    </xf>
    <xf numFmtId="8" fontId="35" fillId="0" borderId="3" xfId="0" applyNumberFormat="1" applyFont="1" applyBorder="1" applyAlignment="1">
      <alignment horizontal="center" vertical="center"/>
    </xf>
    <xf numFmtId="0" fontId="39" fillId="39" borderId="12" xfId="0" applyFont="1" applyFill="1" applyBorder="1" applyAlignment="1">
      <alignment horizontal="left" vertical="center" indent="2"/>
    </xf>
    <xf numFmtId="0" fontId="39" fillId="39" borderId="3" xfId="0" applyFont="1" applyFill="1" applyBorder="1" applyAlignment="1">
      <alignment horizontal="left" vertical="center" indent="2"/>
    </xf>
    <xf numFmtId="0" fontId="46" fillId="123" borderId="3" xfId="0" applyFont="1" applyFill="1" applyBorder="1" applyAlignment="1">
      <alignment horizontal="center" vertical="center"/>
    </xf>
    <xf numFmtId="165" fontId="46" fillId="123" borderId="3" xfId="0" applyNumberFormat="1" applyFont="1" applyFill="1" applyBorder="1" applyAlignment="1">
      <alignment horizontal="center" vertical="center"/>
    </xf>
    <xf numFmtId="0" fontId="47" fillId="23" borderId="3" xfId="0" applyFont="1" applyFill="1" applyBorder="1" applyAlignment="1">
      <alignment horizontal="center" vertical="center"/>
    </xf>
    <xf numFmtId="172" fontId="47" fillId="23" borderId="3" xfId="0" applyNumberFormat="1" applyFont="1" applyFill="1" applyBorder="1" applyAlignment="1">
      <alignment horizontal="center" vertical="center"/>
    </xf>
    <xf numFmtId="0" fontId="39" fillId="7" borderId="78" xfId="0" applyFont="1" applyFill="1" applyBorder="1" applyAlignment="1">
      <alignment horizontal="center" vertical="center" wrapText="1"/>
    </xf>
    <xf numFmtId="0" fontId="35" fillId="0" borderId="10" xfId="0" applyFont="1" applyBorder="1" applyAlignment="1">
      <alignment horizontal="center" vertical="center"/>
    </xf>
    <xf numFmtId="165" fontId="35" fillId="19" borderId="54" xfId="0" applyNumberFormat="1" applyFont="1" applyFill="1" applyBorder="1" applyAlignment="1">
      <alignment horizontal="center" vertical="center"/>
    </xf>
    <xf numFmtId="165" fontId="35" fillId="0" borderId="10" xfId="0" applyNumberFormat="1" applyFont="1" applyBorder="1" applyAlignment="1">
      <alignment horizontal="center" vertical="center"/>
    </xf>
    <xf numFmtId="0" fontId="39" fillId="0" borderId="111" xfId="0" applyFont="1" applyBorder="1" applyAlignment="1">
      <alignment horizontal="center" vertical="center" wrapText="1"/>
    </xf>
    <xf numFmtId="0" fontId="35" fillId="24" borderId="32" xfId="0" applyFont="1" applyFill="1" applyBorder="1" applyAlignment="1">
      <alignment horizontal="center" vertical="center"/>
    </xf>
    <xf numFmtId="0" fontId="39" fillId="24" borderId="1" xfId="0" applyFont="1" applyFill="1" applyBorder="1" applyAlignment="1">
      <alignment horizontal="center" vertical="center" wrapText="1"/>
    </xf>
    <xf numFmtId="0" fontId="39" fillId="2" borderId="111" xfId="0" applyFont="1" applyFill="1" applyBorder="1" applyAlignment="1">
      <alignment horizontal="center" vertical="center" wrapText="1"/>
    </xf>
    <xf numFmtId="165" fontId="35" fillId="0" borderId="1" xfId="0" applyNumberFormat="1" applyFont="1" applyBorder="1" applyAlignment="1">
      <alignment horizontal="center" vertical="center"/>
    </xf>
    <xf numFmtId="170" fontId="35" fillId="41" borderId="0" xfId="0" applyNumberFormat="1" applyFont="1" applyFill="1" applyAlignment="1">
      <alignment horizontal="center" vertical="center"/>
    </xf>
    <xf numFmtId="165" fontId="35" fillId="41" borderId="33" xfId="0" applyNumberFormat="1" applyFont="1" applyFill="1" applyBorder="1" applyAlignment="1">
      <alignment horizontal="center" vertical="center"/>
    </xf>
    <xf numFmtId="165" fontId="35" fillId="2" borderId="1" xfId="0" applyNumberFormat="1" applyFont="1" applyFill="1" applyBorder="1" applyAlignment="1">
      <alignment horizontal="center" vertical="center"/>
    </xf>
    <xf numFmtId="170" fontId="35" fillId="41" borderId="1" xfId="0" applyNumberFormat="1" applyFont="1" applyFill="1" applyBorder="1" applyAlignment="1">
      <alignment horizontal="center" vertical="center"/>
    </xf>
    <xf numFmtId="0" fontId="35" fillId="2" borderId="1" xfId="0" applyFont="1" applyFill="1" applyBorder="1" applyAlignment="1">
      <alignment horizontal="center" vertical="center"/>
    </xf>
    <xf numFmtId="0" fontId="39" fillId="39" borderId="32" xfId="0" applyFont="1" applyFill="1" applyBorder="1" applyAlignment="1">
      <alignment horizontal="center" vertical="center" wrapText="1"/>
    </xf>
    <xf numFmtId="0" fontId="39" fillId="39" borderId="0" xfId="0" applyFont="1" applyFill="1" applyAlignment="1">
      <alignment horizontal="center" vertical="center" wrapText="1"/>
    </xf>
    <xf numFmtId="0" fontId="39" fillId="39" borderId="1" xfId="0" applyFont="1" applyFill="1" applyBorder="1" applyAlignment="1">
      <alignment horizontal="center" vertical="center" wrapText="1"/>
    </xf>
    <xf numFmtId="0" fontId="39" fillId="2" borderId="1" xfId="0" applyFont="1" applyFill="1" applyBorder="1" applyAlignment="1">
      <alignment horizontal="center" vertical="center" wrapText="1"/>
    </xf>
    <xf numFmtId="165" fontId="35" fillId="86" borderId="1" xfId="0" applyNumberFormat="1" applyFont="1" applyFill="1" applyBorder="1" applyAlignment="1">
      <alignment horizontal="center" vertical="center"/>
    </xf>
    <xf numFmtId="165" fontId="35" fillId="86" borderId="33" xfId="0" applyNumberFormat="1" applyFont="1" applyFill="1" applyBorder="1" applyAlignment="1">
      <alignment horizontal="center" vertical="center"/>
    </xf>
    <xf numFmtId="0" fontId="35" fillId="86" borderId="1" xfId="0" applyFont="1" applyFill="1" applyBorder="1" applyAlignment="1">
      <alignment horizontal="center" vertical="center"/>
    </xf>
    <xf numFmtId="0" fontId="35" fillId="86" borderId="1" xfId="0" applyFont="1" applyFill="1" applyBorder="1"/>
    <xf numFmtId="165" fontId="35" fillId="86" borderId="1" xfId="0" applyNumberFormat="1" applyFont="1" applyFill="1" applyBorder="1" applyAlignment="1">
      <alignment vertical="center"/>
    </xf>
    <xf numFmtId="0" fontId="35" fillId="86" borderId="1" xfId="0" applyFont="1" applyFill="1" applyBorder="1" applyAlignment="1">
      <alignment vertical="center"/>
    </xf>
    <xf numFmtId="0" fontId="35" fillId="2" borderId="1" xfId="0" applyFont="1" applyFill="1" applyBorder="1"/>
    <xf numFmtId="0" fontId="35" fillId="21" borderId="0" xfId="0" applyFont="1" applyFill="1"/>
    <xf numFmtId="0" fontId="48" fillId="4" borderId="0" xfId="0" applyFont="1" applyFill="1"/>
    <xf numFmtId="0" fontId="49" fillId="4" borderId="0" xfId="0" applyFont="1" applyFill="1" applyAlignment="1">
      <alignment vertical="center" wrapText="1"/>
    </xf>
    <xf numFmtId="0" fontId="50" fillId="0" borderId="0" xfId="0" applyFont="1"/>
    <xf numFmtId="0" fontId="51" fillId="0" borderId="0" xfId="0" applyFont="1"/>
    <xf numFmtId="0" fontId="50" fillId="0" borderId="1" xfId="0" applyFont="1" applyBorder="1"/>
    <xf numFmtId="0" fontId="51" fillId="0" borderId="1" xfId="0" applyFont="1" applyBorder="1"/>
    <xf numFmtId="0" fontId="52" fillId="0" borderId="1" xfId="0" applyFont="1" applyBorder="1" applyAlignment="1">
      <alignment horizontal="center" vertical="center"/>
    </xf>
    <xf numFmtId="0" fontId="42" fillId="0" borderId="3" xfId="0" applyFont="1" applyBorder="1" applyAlignment="1">
      <alignment horizontal="center" vertical="center"/>
    </xf>
    <xf numFmtId="0" fontId="52" fillId="0" borderId="0" xfId="0" applyFont="1" applyAlignment="1">
      <alignment horizontal="center" vertical="center"/>
    </xf>
    <xf numFmtId="0" fontId="51" fillId="0" borderId="9" xfId="0" applyFont="1" applyBorder="1" applyAlignment="1">
      <alignment horizontal="center" vertical="center"/>
    </xf>
    <xf numFmtId="17" fontId="53" fillId="80" borderId="3" xfId="0" applyNumberFormat="1" applyFont="1" applyFill="1" applyBorder="1" applyAlignment="1">
      <alignment horizontal="center" vertical="center"/>
    </xf>
    <xf numFmtId="17" fontId="53" fillId="80" borderId="46" xfId="0" applyNumberFormat="1" applyFont="1" applyFill="1" applyBorder="1" applyAlignment="1">
      <alignment horizontal="center" vertical="center"/>
    </xf>
    <xf numFmtId="17" fontId="53" fillId="80" borderId="10" xfId="0" applyNumberFormat="1" applyFont="1" applyFill="1" applyBorder="1" applyAlignment="1">
      <alignment horizontal="center" vertical="center"/>
    </xf>
    <xf numFmtId="17" fontId="53" fillId="81" borderId="10" xfId="0" applyNumberFormat="1" applyFont="1" applyFill="1" applyBorder="1" applyAlignment="1">
      <alignment horizontal="center" vertical="center"/>
    </xf>
    <xf numFmtId="17" fontId="53" fillId="81" borderId="3" xfId="0" applyNumberFormat="1" applyFont="1" applyFill="1" applyBorder="1" applyAlignment="1">
      <alignment horizontal="center" vertical="center"/>
    </xf>
    <xf numFmtId="17" fontId="53" fillId="29" borderId="46" xfId="0" applyNumberFormat="1" applyFont="1" applyFill="1" applyBorder="1" applyAlignment="1">
      <alignment horizontal="center" vertical="center" wrapText="1"/>
    </xf>
    <xf numFmtId="17" fontId="53" fillId="80" borderId="9" xfId="0" applyNumberFormat="1" applyFont="1" applyFill="1" applyBorder="1" applyAlignment="1">
      <alignment horizontal="center" vertical="center"/>
    </xf>
    <xf numFmtId="17" fontId="53" fillId="80" borderId="40" xfId="0" applyNumberFormat="1" applyFont="1" applyFill="1" applyBorder="1" applyAlignment="1">
      <alignment horizontal="center" vertical="center"/>
    </xf>
    <xf numFmtId="17" fontId="53" fillId="82" borderId="10" xfId="0" applyNumberFormat="1" applyFont="1" applyFill="1" applyBorder="1" applyAlignment="1">
      <alignment horizontal="center" vertical="center"/>
    </xf>
    <xf numFmtId="17" fontId="53" fillId="82" borderId="3" xfId="0" applyNumberFormat="1" applyFont="1" applyFill="1" applyBorder="1" applyAlignment="1">
      <alignment horizontal="center" vertical="center"/>
    </xf>
    <xf numFmtId="17" fontId="53" fillId="8" borderId="46" xfId="0" applyNumberFormat="1" applyFont="1" applyFill="1" applyBorder="1" applyAlignment="1">
      <alignment horizontal="center" vertical="center" wrapText="1"/>
    </xf>
    <xf numFmtId="17" fontId="53" fillId="74" borderId="10" xfId="0" applyNumberFormat="1" applyFont="1" applyFill="1" applyBorder="1" applyAlignment="1">
      <alignment horizontal="center" vertical="center"/>
    </xf>
    <xf numFmtId="17" fontId="53" fillId="74" borderId="3" xfId="0" applyNumberFormat="1" applyFont="1" applyFill="1" applyBorder="1" applyAlignment="1">
      <alignment horizontal="center" vertical="center"/>
    </xf>
    <xf numFmtId="17" fontId="53" fillId="31" borderId="46" xfId="0" applyNumberFormat="1" applyFont="1" applyFill="1" applyBorder="1" applyAlignment="1">
      <alignment horizontal="center" vertical="center" wrapText="1"/>
    </xf>
    <xf numFmtId="17" fontId="53" fillId="84" borderId="10" xfId="0" applyNumberFormat="1" applyFont="1" applyFill="1" applyBorder="1" applyAlignment="1">
      <alignment horizontal="center" vertical="center"/>
    </xf>
    <xf numFmtId="17" fontId="53" fillId="84" borderId="3" xfId="0" applyNumberFormat="1" applyFont="1" applyFill="1" applyBorder="1" applyAlignment="1">
      <alignment horizontal="center" vertical="center"/>
    </xf>
    <xf numFmtId="17" fontId="53" fillId="85" borderId="46" xfId="0" applyNumberFormat="1" applyFont="1" applyFill="1" applyBorder="1" applyAlignment="1">
      <alignment horizontal="center" vertical="center" wrapText="1"/>
    </xf>
    <xf numFmtId="17" fontId="39" fillId="69" borderId="10" xfId="0" applyNumberFormat="1" applyFont="1" applyFill="1" applyBorder="1" applyAlignment="1">
      <alignment horizontal="center" vertical="center"/>
    </xf>
    <xf numFmtId="17" fontId="39" fillId="69" borderId="3" xfId="0" applyNumberFormat="1" applyFont="1" applyFill="1" applyBorder="1" applyAlignment="1">
      <alignment horizontal="center" vertical="center"/>
    </xf>
    <xf numFmtId="17" fontId="39" fillId="49" borderId="3" xfId="0" applyNumberFormat="1" applyFont="1" applyFill="1" applyBorder="1" applyAlignment="1">
      <alignment horizontal="center" vertical="center" wrapText="1"/>
    </xf>
    <xf numFmtId="0" fontId="53" fillId="43" borderId="9" xfId="0" applyFont="1" applyFill="1" applyBorder="1" applyAlignment="1">
      <alignment horizontal="left" vertical="center" indent="2"/>
    </xf>
    <xf numFmtId="165" fontId="51" fillId="43" borderId="40" xfId="0" applyNumberFormat="1" applyFont="1" applyFill="1" applyBorder="1"/>
    <xf numFmtId="165" fontId="51" fillId="43" borderId="9" xfId="0" applyNumberFormat="1" applyFont="1" applyFill="1" applyBorder="1"/>
    <xf numFmtId="165" fontId="51" fillId="43" borderId="46" xfId="0" applyNumberFormat="1" applyFont="1" applyFill="1" applyBorder="1"/>
    <xf numFmtId="165" fontId="51" fillId="43" borderId="10" xfId="0" applyNumberFormat="1" applyFont="1" applyFill="1" applyBorder="1"/>
    <xf numFmtId="165" fontId="50" fillId="64" borderId="40" xfId="0" applyNumberFormat="1" applyFont="1" applyFill="1" applyBorder="1"/>
    <xf numFmtId="165" fontId="50" fillId="64" borderId="3" xfId="0" applyNumberFormat="1" applyFont="1" applyFill="1" applyBorder="1"/>
    <xf numFmtId="165" fontId="50" fillId="64" borderId="9" xfId="0" applyNumberFormat="1" applyFont="1" applyFill="1" applyBorder="1"/>
    <xf numFmtId="165" fontId="50" fillId="54" borderId="40" xfId="0" applyNumberFormat="1" applyFont="1" applyFill="1" applyBorder="1"/>
    <xf numFmtId="165" fontId="50" fillId="54" borderId="3" xfId="0" applyNumberFormat="1" applyFont="1" applyFill="1" applyBorder="1"/>
    <xf numFmtId="165" fontId="50" fillId="54" borderId="9" xfId="0" applyNumberFormat="1" applyFont="1" applyFill="1" applyBorder="1"/>
    <xf numFmtId="165" fontId="50" fillId="59" borderId="10" xfId="0" applyNumberFormat="1" applyFont="1" applyFill="1" applyBorder="1"/>
    <xf numFmtId="165" fontId="50" fillId="59" borderId="3" xfId="0" applyNumberFormat="1" applyFont="1" applyFill="1" applyBorder="1"/>
    <xf numFmtId="165" fontId="50" fillId="59" borderId="46" xfId="0" applyNumberFormat="1" applyFont="1" applyFill="1" applyBorder="1"/>
    <xf numFmtId="165" fontId="50" fillId="87" borderId="40" xfId="0" applyNumberFormat="1" applyFont="1" applyFill="1" applyBorder="1"/>
    <xf numFmtId="165" fontId="50" fillId="87" borderId="3" xfId="0" applyNumberFormat="1" applyFont="1" applyFill="1" applyBorder="1"/>
    <xf numFmtId="165" fontId="50" fillId="87" borderId="46" xfId="0" applyNumberFormat="1" applyFont="1" applyFill="1" applyBorder="1"/>
    <xf numFmtId="165" fontId="51" fillId="53" borderId="10" xfId="0" applyNumberFormat="1" applyFont="1" applyFill="1" applyBorder="1"/>
    <xf numFmtId="0" fontId="51" fillId="53" borderId="3" xfId="0" applyFont="1" applyFill="1" applyBorder="1"/>
    <xf numFmtId="0" fontId="35" fillId="38" borderId="45" xfId="0" applyFont="1" applyFill="1" applyBorder="1" applyAlignment="1">
      <alignment horizontal="left" vertical="center" indent="2"/>
    </xf>
    <xf numFmtId="40" fontId="35" fillId="38" borderId="30" xfId="0" applyNumberFormat="1" applyFont="1" applyFill="1" applyBorder="1" applyAlignment="1">
      <alignment horizontal="right" vertical="center" indent="1"/>
    </xf>
    <xf numFmtId="40" fontId="35" fillId="38" borderId="45" xfId="0" applyNumberFormat="1" applyFont="1" applyFill="1" applyBorder="1" applyAlignment="1">
      <alignment horizontal="right" vertical="center" indent="1"/>
    </xf>
    <xf numFmtId="40" fontId="35" fillId="9" borderId="30" xfId="0" applyNumberFormat="1" applyFont="1" applyFill="1" applyBorder="1" applyAlignment="1">
      <alignment horizontal="right" vertical="center" indent="1"/>
    </xf>
    <xf numFmtId="40" fontId="35" fillId="9" borderId="12" xfId="0" applyNumberFormat="1" applyFont="1" applyFill="1" applyBorder="1" applyAlignment="1">
      <alignment horizontal="right" vertical="center" indent="1"/>
    </xf>
    <xf numFmtId="4" fontId="35" fillId="9" borderId="45" xfId="0" applyNumberFormat="1" applyFont="1" applyFill="1" applyBorder="1" applyAlignment="1">
      <alignment horizontal="right" vertical="center" indent="2"/>
    </xf>
    <xf numFmtId="40" fontId="35" fillId="38" borderId="27" xfId="0" applyNumberFormat="1" applyFont="1" applyFill="1" applyBorder="1" applyAlignment="1">
      <alignment horizontal="right" vertical="center" indent="1"/>
    </xf>
    <xf numFmtId="40" fontId="35" fillId="38" borderId="66" xfId="0" applyNumberFormat="1" applyFont="1" applyFill="1" applyBorder="1" applyAlignment="1">
      <alignment horizontal="right" vertical="center" indent="1"/>
    </xf>
    <xf numFmtId="40" fontId="35" fillId="19" borderId="30" xfId="0" applyNumberFormat="1" applyFont="1" applyFill="1" applyBorder="1" applyAlignment="1">
      <alignment horizontal="right" vertical="center" indent="1"/>
    </xf>
    <xf numFmtId="40" fontId="35" fillId="19" borderId="12" xfId="0" applyNumberFormat="1" applyFont="1" applyFill="1" applyBorder="1" applyAlignment="1">
      <alignment horizontal="right" vertical="center" indent="1"/>
    </xf>
    <xf numFmtId="4" fontId="35" fillId="19" borderId="45" xfId="0" applyNumberFormat="1" applyFont="1" applyFill="1" applyBorder="1" applyAlignment="1">
      <alignment horizontal="right" vertical="center" indent="2"/>
    </xf>
    <xf numFmtId="40" fontId="35" fillId="41" borderId="30" xfId="0" applyNumberFormat="1" applyFont="1" applyFill="1" applyBorder="1" applyAlignment="1">
      <alignment horizontal="right" vertical="center" indent="1"/>
    </xf>
    <xf numFmtId="40" fontId="35" fillId="41" borderId="12" xfId="0" applyNumberFormat="1" applyFont="1" applyFill="1" applyBorder="1" applyAlignment="1">
      <alignment horizontal="right" vertical="center" indent="1"/>
    </xf>
    <xf numFmtId="4" fontId="35" fillId="41" borderId="45" xfId="0" applyNumberFormat="1" applyFont="1" applyFill="1" applyBorder="1" applyAlignment="1">
      <alignment horizontal="right" vertical="center" indent="2"/>
    </xf>
    <xf numFmtId="40" fontId="35" fillId="86" borderId="30" xfId="0" applyNumberFormat="1" applyFont="1" applyFill="1" applyBorder="1" applyAlignment="1">
      <alignment horizontal="right" vertical="center" indent="1"/>
    </xf>
    <xf numFmtId="40" fontId="35" fillId="86" borderId="12" xfId="0" applyNumberFormat="1" applyFont="1" applyFill="1" applyBorder="1" applyAlignment="1">
      <alignment horizontal="right" vertical="center" indent="1"/>
    </xf>
    <xf numFmtId="4" fontId="35" fillId="86" borderId="45" xfId="0" applyNumberFormat="1" applyFont="1" applyFill="1" applyBorder="1" applyAlignment="1">
      <alignment horizontal="right" vertical="center" indent="1"/>
    </xf>
    <xf numFmtId="40" fontId="35" fillId="38" borderId="12" xfId="0" applyNumberFormat="1" applyFont="1" applyFill="1" applyBorder="1" applyAlignment="1">
      <alignment horizontal="right" vertical="center" indent="1"/>
    </xf>
    <xf numFmtId="4" fontId="35" fillId="38" borderId="12" xfId="0" applyNumberFormat="1" applyFont="1" applyFill="1" applyBorder="1" applyAlignment="1">
      <alignment horizontal="right" vertical="center" indent="1"/>
    </xf>
    <xf numFmtId="0" fontId="35" fillId="38" borderId="46" xfId="0" applyFont="1" applyFill="1" applyBorder="1" applyAlignment="1">
      <alignment horizontal="left" vertical="center" indent="2"/>
    </xf>
    <xf numFmtId="40" fontId="35" fillId="38" borderId="10" xfId="0" applyNumberFormat="1" applyFont="1" applyFill="1" applyBorder="1" applyAlignment="1">
      <alignment horizontal="right" vertical="center" indent="1"/>
    </xf>
    <xf numFmtId="40" fontId="35" fillId="38" borderId="46" xfId="0" applyNumberFormat="1" applyFont="1" applyFill="1" applyBorder="1" applyAlignment="1">
      <alignment horizontal="right" vertical="center" indent="1"/>
    </xf>
    <xf numFmtId="40" fontId="35" fillId="9" borderId="10" xfId="0" applyNumberFormat="1" applyFont="1" applyFill="1" applyBorder="1" applyAlignment="1">
      <alignment horizontal="right" vertical="center" indent="1"/>
    </xf>
    <xf numFmtId="40" fontId="35" fillId="9" borderId="3" xfId="0" applyNumberFormat="1" applyFont="1" applyFill="1" applyBorder="1" applyAlignment="1">
      <alignment horizontal="right" vertical="center" indent="1"/>
    </xf>
    <xf numFmtId="4" fontId="35" fillId="9" borderId="46" xfId="0" applyNumberFormat="1" applyFont="1" applyFill="1" applyBorder="1" applyAlignment="1">
      <alignment horizontal="right" vertical="center" indent="2"/>
    </xf>
    <xf numFmtId="40" fontId="35" fillId="38" borderId="9" xfId="0" applyNumberFormat="1" applyFont="1" applyFill="1" applyBorder="1" applyAlignment="1">
      <alignment horizontal="right" vertical="center" indent="1"/>
    </xf>
    <xf numFmtId="40" fontId="35" fillId="38" borderId="40" xfId="0" applyNumberFormat="1" applyFont="1" applyFill="1" applyBorder="1" applyAlignment="1">
      <alignment horizontal="right" vertical="center" indent="1"/>
    </xf>
    <xf numFmtId="40" fontId="35" fillId="19" borderId="10" xfId="0" applyNumberFormat="1" applyFont="1" applyFill="1" applyBorder="1" applyAlignment="1">
      <alignment horizontal="right" vertical="center" indent="1"/>
    </xf>
    <xf numFmtId="40" fontId="35" fillId="19" borderId="3" xfId="0" applyNumberFormat="1" applyFont="1" applyFill="1" applyBorder="1" applyAlignment="1">
      <alignment horizontal="right" vertical="center" indent="1"/>
    </xf>
    <xf numFmtId="4" fontId="35" fillId="19" borderId="46" xfId="0" applyNumberFormat="1" applyFont="1" applyFill="1" applyBorder="1" applyAlignment="1">
      <alignment horizontal="right" vertical="center" indent="2"/>
    </xf>
    <xf numFmtId="40" fontId="35" fillId="41" borderId="10" xfId="0" applyNumberFormat="1" applyFont="1" applyFill="1" applyBorder="1" applyAlignment="1">
      <alignment horizontal="right" vertical="center" indent="1"/>
    </xf>
    <xf numFmtId="40" fontId="35" fillId="41" borderId="3" xfId="0" applyNumberFormat="1" applyFont="1" applyFill="1" applyBorder="1" applyAlignment="1">
      <alignment horizontal="right" vertical="center" indent="1"/>
    </xf>
    <xf numFmtId="4" fontId="35" fillId="41" borderId="46" xfId="0" applyNumberFormat="1" applyFont="1" applyFill="1" applyBorder="1" applyAlignment="1">
      <alignment horizontal="right" vertical="center" indent="2"/>
    </xf>
    <xf numFmtId="40" fontId="35" fillId="86" borderId="10" xfId="0" applyNumberFormat="1" applyFont="1" applyFill="1" applyBorder="1" applyAlignment="1">
      <alignment horizontal="right" vertical="center" indent="1"/>
    </xf>
    <xf numFmtId="40" fontId="35" fillId="86" borderId="3" xfId="0" applyNumberFormat="1" applyFont="1" applyFill="1" applyBorder="1" applyAlignment="1">
      <alignment horizontal="right" vertical="center" indent="1"/>
    </xf>
    <xf numFmtId="4" fontId="35" fillId="86" borderId="46" xfId="0" applyNumberFormat="1" applyFont="1" applyFill="1" applyBorder="1" applyAlignment="1">
      <alignment horizontal="right" vertical="center" indent="1"/>
    </xf>
    <xf numFmtId="40" fontId="35" fillId="38" borderId="3" xfId="0" applyNumberFormat="1" applyFont="1" applyFill="1" applyBorder="1" applyAlignment="1">
      <alignment horizontal="right" vertical="center" indent="1"/>
    </xf>
    <xf numFmtId="4" fontId="35" fillId="38" borderId="3" xfId="0" applyNumberFormat="1" applyFont="1" applyFill="1" applyBorder="1" applyAlignment="1">
      <alignment horizontal="right" vertical="center" indent="1"/>
    </xf>
    <xf numFmtId="0" fontId="35" fillId="38" borderId="47" xfId="0" applyFont="1" applyFill="1" applyBorder="1" applyAlignment="1">
      <alignment horizontal="left" vertical="center" indent="2"/>
    </xf>
    <xf numFmtId="40" fontId="35" fillId="38" borderId="31" xfId="0" applyNumberFormat="1" applyFont="1" applyFill="1" applyBorder="1" applyAlignment="1">
      <alignment horizontal="right" vertical="center" indent="1"/>
    </xf>
    <xf numFmtId="40" fontId="35" fillId="38" borderId="47" xfId="0" applyNumberFormat="1" applyFont="1" applyFill="1" applyBorder="1" applyAlignment="1">
      <alignment horizontal="right" vertical="center" indent="1"/>
    </xf>
    <xf numFmtId="40" fontId="35" fillId="9" borderId="31" xfId="0" applyNumberFormat="1" applyFont="1" applyFill="1" applyBorder="1" applyAlignment="1">
      <alignment horizontal="right" vertical="center" indent="1"/>
    </xf>
    <xf numFmtId="40" fontId="35" fillId="9" borderId="21" xfId="0" applyNumberFormat="1" applyFont="1" applyFill="1" applyBorder="1" applyAlignment="1">
      <alignment horizontal="right" vertical="center" indent="1"/>
    </xf>
    <xf numFmtId="4" fontId="35" fillId="9" borderId="47" xfId="0" applyNumberFormat="1" applyFont="1" applyFill="1" applyBorder="1" applyAlignment="1">
      <alignment horizontal="right" vertical="center" indent="2"/>
    </xf>
    <xf numFmtId="40" fontId="35" fillId="38" borderId="26" xfId="0" applyNumberFormat="1" applyFont="1" applyFill="1" applyBorder="1" applyAlignment="1">
      <alignment horizontal="right" vertical="center" indent="1"/>
    </xf>
    <xf numFmtId="40" fontId="35" fillId="38" borderId="72" xfId="0" applyNumberFormat="1" applyFont="1" applyFill="1" applyBorder="1" applyAlignment="1">
      <alignment horizontal="right" vertical="center" indent="1"/>
    </xf>
    <xf numFmtId="40" fontId="35" fillId="19" borderId="31" xfId="0" applyNumberFormat="1" applyFont="1" applyFill="1" applyBorder="1" applyAlignment="1">
      <alignment horizontal="right" vertical="center" indent="1"/>
    </xf>
    <xf numFmtId="40" fontId="35" fillId="19" borderId="21" xfId="0" applyNumberFormat="1" applyFont="1" applyFill="1" applyBorder="1" applyAlignment="1">
      <alignment horizontal="right" vertical="center" indent="1"/>
    </xf>
    <xf numFmtId="4" fontId="35" fillId="19" borderId="47" xfId="0" applyNumberFormat="1" applyFont="1" applyFill="1" applyBorder="1" applyAlignment="1">
      <alignment horizontal="right" vertical="center" indent="2"/>
    </xf>
    <xf numFmtId="40" fontId="35" fillId="41" borderId="31" xfId="0" applyNumberFormat="1" applyFont="1" applyFill="1" applyBorder="1" applyAlignment="1">
      <alignment horizontal="right" vertical="center" indent="1"/>
    </xf>
    <xf numFmtId="40" fontId="35" fillId="41" borderId="21" xfId="0" applyNumberFormat="1" applyFont="1" applyFill="1" applyBorder="1" applyAlignment="1">
      <alignment horizontal="right" vertical="center" indent="1"/>
    </xf>
    <xf numFmtId="4" fontId="35" fillId="41" borderId="47" xfId="0" applyNumberFormat="1" applyFont="1" applyFill="1" applyBorder="1" applyAlignment="1">
      <alignment horizontal="right" vertical="center" indent="2"/>
    </xf>
    <xf numFmtId="40" fontId="35" fillId="86" borderId="31" xfId="0" applyNumberFormat="1" applyFont="1" applyFill="1" applyBorder="1" applyAlignment="1">
      <alignment horizontal="right" vertical="center" indent="1"/>
    </xf>
    <xf numFmtId="40" fontId="35" fillId="86" borderId="21" xfId="0" applyNumberFormat="1" applyFont="1" applyFill="1" applyBorder="1" applyAlignment="1">
      <alignment horizontal="right" vertical="center" indent="1"/>
    </xf>
    <xf numFmtId="4" fontId="35" fillId="86" borderId="47" xfId="0" applyNumberFormat="1" applyFont="1" applyFill="1" applyBorder="1" applyAlignment="1">
      <alignment horizontal="right" vertical="center" indent="1"/>
    </xf>
    <xf numFmtId="40" fontId="35" fillId="38" borderId="21" xfId="0" applyNumberFormat="1" applyFont="1" applyFill="1" applyBorder="1" applyAlignment="1">
      <alignment horizontal="right" vertical="center" indent="1"/>
    </xf>
    <xf numFmtId="4" fontId="35" fillId="38" borderId="21" xfId="0" applyNumberFormat="1" applyFont="1" applyFill="1" applyBorder="1" applyAlignment="1">
      <alignment horizontal="right" vertical="center" indent="1"/>
    </xf>
    <xf numFmtId="0" fontId="53" fillId="44" borderId="43" xfId="0" applyFont="1" applyFill="1" applyBorder="1" applyAlignment="1">
      <alignment horizontal="left" vertical="center" indent="2"/>
    </xf>
    <xf numFmtId="40" fontId="51" fillId="44" borderId="1" xfId="0" applyNumberFormat="1" applyFont="1" applyFill="1" applyBorder="1"/>
    <xf numFmtId="40" fontId="51" fillId="44" borderId="43" xfId="0" applyNumberFormat="1" applyFont="1" applyFill="1" applyBorder="1"/>
    <xf numFmtId="40" fontId="51" fillId="65" borderId="1" xfId="0" applyNumberFormat="1" applyFont="1" applyFill="1" applyBorder="1"/>
    <xf numFmtId="4" fontId="51" fillId="65" borderId="43" xfId="0" applyNumberFormat="1" applyFont="1" applyFill="1" applyBorder="1" applyAlignment="1">
      <alignment horizontal="right" indent="1"/>
    </xf>
    <xf numFmtId="40" fontId="51" fillId="44" borderId="39" xfId="0" applyNumberFormat="1" applyFont="1" applyFill="1" applyBorder="1"/>
    <xf numFmtId="40" fontId="51" fillId="55" borderId="1" xfId="0" applyNumberFormat="1" applyFont="1" applyFill="1" applyBorder="1"/>
    <xf numFmtId="4" fontId="51" fillId="55" borderId="43" xfId="0" applyNumberFormat="1" applyFont="1" applyFill="1" applyBorder="1" applyAlignment="1">
      <alignment horizontal="right" indent="1"/>
    </xf>
    <xf numFmtId="40" fontId="51" fillId="60" borderId="1" xfId="0" applyNumberFormat="1" applyFont="1" applyFill="1" applyBorder="1"/>
    <xf numFmtId="4" fontId="51" fillId="60" borderId="43" xfId="0" applyNumberFormat="1" applyFont="1" applyFill="1" applyBorder="1" applyAlignment="1">
      <alignment horizontal="right" indent="1"/>
    </xf>
    <xf numFmtId="40" fontId="51" fillId="88" borderId="1" xfId="0" applyNumberFormat="1" applyFont="1" applyFill="1" applyBorder="1"/>
    <xf numFmtId="4" fontId="51" fillId="88" borderId="43" xfId="0" applyNumberFormat="1" applyFont="1" applyFill="1" applyBorder="1" applyAlignment="1">
      <alignment horizontal="right" indent="1"/>
    </xf>
    <xf numFmtId="40" fontId="51" fillId="42" borderId="1" xfId="0" applyNumberFormat="1" applyFont="1" applyFill="1" applyBorder="1"/>
    <xf numFmtId="4" fontId="51" fillId="42" borderId="1" xfId="0" applyNumberFormat="1" applyFont="1" applyFill="1" applyBorder="1" applyAlignment="1">
      <alignment horizontal="right" indent="1"/>
    </xf>
    <xf numFmtId="40" fontId="35" fillId="38" borderId="10" xfId="0" applyNumberFormat="1" applyFont="1" applyFill="1" applyBorder="1" applyAlignment="1">
      <alignment horizontal="right" vertical="center" indent="2"/>
    </xf>
    <xf numFmtId="40" fontId="35" fillId="38" borderId="46" xfId="0" applyNumberFormat="1" applyFont="1" applyFill="1" applyBorder="1" applyAlignment="1">
      <alignment horizontal="right" vertical="center" indent="2"/>
    </xf>
    <xf numFmtId="40" fontId="35" fillId="9" borderId="10" xfId="0" applyNumberFormat="1" applyFont="1" applyFill="1" applyBorder="1" applyAlignment="1">
      <alignment horizontal="right" vertical="center" indent="2"/>
    </xf>
    <xf numFmtId="40" fontId="35" fillId="9" borderId="3" xfId="0" applyNumberFormat="1" applyFont="1" applyFill="1" applyBorder="1" applyAlignment="1">
      <alignment horizontal="right" vertical="center" indent="2"/>
    </xf>
    <xf numFmtId="4" fontId="35" fillId="9" borderId="46" xfId="0" applyNumberFormat="1" applyFont="1" applyFill="1" applyBorder="1" applyAlignment="1">
      <alignment horizontal="right" vertical="center" indent="3"/>
    </xf>
    <xf numFmtId="40" fontId="35" fillId="38" borderId="9" xfId="0" applyNumberFormat="1" applyFont="1" applyFill="1" applyBorder="1" applyAlignment="1">
      <alignment horizontal="right" vertical="center" indent="2"/>
    </xf>
    <xf numFmtId="40" fontId="35" fillId="38" borderId="40" xfId="0" applyNumberFormat="1" applyFont="1" applyFill="1" applyBorder="1" applyAlignment="1">
      <alignment horizontal="right" vertical="center" indent="2"/>
    </xf>
    <xf numFmtId="40" fontId="35" fillId="19" borderId="10" xfId="0" applyNumberFormat="1" applyFont="1" applyFill="1" applyBorder="1" applyAlignment="1">
      <alignment horizontal="right" vertical="center" indent="2"/>
    </xf>
    <xf numFmtId="40" fontId="35" fillId="19" borderId="3" xfId="0" applyNumberFormat="1" applyFont="1" applyFill="1" applyBorder="1" applyAlignment="1">
      <alignment horizontal="right" vertical="center" indent="2"/>
    </xf>
    <xf numFmtId="4" fontId="35" fillId="19" borderId="46" xfId="0" applyNumberFormat="1" applyFont="1" applyFill="1" applyBorder="1" applyAlignment="1">
      <alignment horizontal="right" vertical="center" indent="3"/>
    </xf>
    <xf numFmtId="40" fontId="35" fillId="41" borderId="10" xfId="0" applyNumberFormat="1" applyFont="1" applyFill="1" applyBorder="1" applyAlignment="1">
      <alignment horizontal="right" vertical="center" indent="2"/>
    </xf>
    <xf numFmtId="40" fontId="35" fillId="41" borderId="3" xfId="0" applyNumberFormat="1" applyFont="1" applyFill="1" applyBorder="1" applyAlignment="1">
      <alignment horizontal="right" vertical="center" indent="2"/>
    </xf>
    <xf numFmtId="4" fontId="35" fillId="41" borderId="46" xfId="0" applyNumberFormat="1" applyFont="1" applyFill="1" applyBorder="1" applyAlignment="1">
      <alignment horizontal="right" vertical="center" indent="3"/>
    </xf>
    <xf numFmtId="40" fontId="35" fillId="86" borderId="10" xfId="0" applyNumberFormat="1" applyFont="1" applyFill="1" applyBorder="1" applyAlignment="1">
      <alignment horizontal="right" vertical="center" indent="2"/>
    </xf>
    <xf numFmtId="40" fontId="35" fillId="86" borderId="3" xfId="0" applyNumberFormat="1" applyFont="1" applyFill="1" applyBorder="1" applyAlignment="1">
      <alignment horizontal="right" vertical="center" indent="2"/>
    </xf>
    <xf numFmtId="40" fontId="35" fillId="38" borderId="3" xfId="0" applyNumberFormat="1" applyFont="1" applyFill="1" applyBorder="1" applyAlignment="1">
      <alignment horizontal="right" vertical="center" indent="2"/>
    </xf>
    <xf numFmtId="0" fontId="35" fillId="38" borderId="71" xfId="0" applyFont="1" applyFill="1" applyBorder="1" applyAlignment="1">
      <alignment horizontal="left" vertical="center" indent="2"/>
    </xf>
    <xf numFmtId="40" fontId="35" fillId="38" borderId="70" xfId="0" applyNumberFormat="1" applyFont="1" applyFill="1" applyBorder="1" applyAlignment="1">
      <alignment horizontal="right" vertical="center" indent="2"/>
    </xf>
    <xf numFmtId="40" fontId="35" fillId="38" borderId="71" xfId="0" applyNumberFormat="1" applyFont="1" applyFill="1" applyBorder="1" applyAlignment="1">
      <alignment horizontal="right" vertical="center" indent="2"/>
    </xf>
    <xf numFmtId="40" fontId="35" fillId="9" borderId="70" xfId="0" applyNumberFormat="1" applyFont="1" applyFill="1" applyBorder="1" applyAlignment="1">
      <alignment horizontal="right" vertical="center" indent="2"/>
    </xf>
    <xf numFmtId="40" fontId="35" fillId="9" borderId="19" xfId="0" applyNumberFormat="1" applyFont="1" applyFill="1" applyBorder="1" applyAlignment="1">
      <alignment horizontal="right" vertical="center" indent="2"/>
    </xf>
    <xf numFmtId="4" fontId="35" fillId="9" borderId="71" xfId="0" applyNumberFormat="1" applyFont="1" applyFill="1" applyBorder="1" applyAlignment="1">
      <alignment horizontal="right" vertical="center" indent="3"/>
    </xf>
    <xf numFmtId="40" fontId="35" fillId="38" borderId="49" xfId="0" applyNumberFormat="1" applyFont="1" applyFill="1" applyBorder="1" applyAlignment="1">
      <alignment horizontal="right" vertical="center" indent="2"/>
    </xf>
    <xf numFmtId="40" fontId="35" fillId="38" borderId="55" xfId="0" applyNumberFormat="1" applyFont="1" applyFill="1" applyBorder="1" applyAlignment="1">
      <alignment horizontal="right" vertical="center" indent="2"/>
    </xf>
    <xf numFmtId="40" fontId="35" fillId="19" borderId="70" xfId="0" applyNumberFormat="1" applyFont="1" applyFill="1" applyBorder="1" applyAlignment="1">
      <alignment horizontal="right" vertical="center" indent="2"/>
    </xf>
    <xf numFmtId="40" fontId="35" fillId="19" borderId="19" xfId="0" applyNumberFormat="1" applyFont="1" applyFill="1" applyBorder="1" applyAlignment="1">
      <alignment horizontal="right" vertical="center" indent="2"/>
    </xf>
    <xf numFmtId="4" fontId="35" fillId="19" borderId="71" xfId="0" applyNumberFormat="1" applyFont="1" applyFill="1" applyBorder="1" applyAlignment="1">
      <alignment horizontal="right" vertical="center" indent="3"/>
    </xf>
    <xf numFmtId="40" fontId="35" fillId="41" borderId="70" xfId="0" applyNumberFormat="1" applyFont="1" applyFill="1" applyBorder="1" applyAlignment="1">
      <alignment horizontal="right" vertical="center" indent="2"/>
    </xf>
    <xf numFmtId="40" fontId="35" fillId="41" borderId="19" xfId="0" applyNumberFormat="1" applyFont="1" applyFill="1" applyBorder="1" applyAlignment="1">
      <alignment horizontal="right" vertical="center" indent="2"/>
    </xf>
    <xf numFmtId="4" fontId="35" fillId="41" borderId="71" xfId="0" applyNumberFormat="1" applyFont="1" applyFill="1" applyBorder="1" applyAlignment="1">
      <alignment horizontal="right" vertical="center" indent="3"/>
    </xf>
    <xf numFmtId="40" fontId="35" fillId="86" borderId="70" xfId="0" applyNumberFormat="1" applyFont="1" applyFill="1" applyBorder="1" applyAlignment="1">
      <alignment horizontal="right" vertical="center" indent="2"/>
    </xf>
    <xf numFmtId="40" fontId="35" fillId="86" borderId="19" xfId="0" applyNumberFormat="1" applyFont="1" applyFill="1" applyBorder="1" applyAlignment="1">
      <alignment horizontal="right" vertical="center" indent="2"/>
    </xf>
    <xf numFmtId="4" fontId="35" fillId="86" borderId="71" xfId="0" applyNumberFormat="1" applyFont="1" applyFill="1" applyBorder="1" applyAlignment="1">
      <alignment horizontal="right" vertical="center" indent="1"/>
    </xf>
    <xf numFmtId="40" fontId="35" fillId="38" borderId="19" xfId="0" applyNumberFormat="1" applyFont="1" applyFill="1" applyBorder="1" applyAlignment="1">
      <alignment horizontal="right" vertical="center" indent="2"/>
    </xf>
    <xf numFmtId="4" fontId="35" fillId="38" borderId="19" xfId="0" applyNumberFormat="1" applyFont="1" applyFill="1" applyBorder="1" applyAlignment="1">
      <alignment horizontal="right" vertical="center" indent="1"/>
    </xf>
    <xf numFmtId="0" fontId="53" fillId="45" borderId="43" xfId="0" applyFont="1" applyFill="1" applyBorder="1" applyAlignment="1">
      <alignment horizontal="left" vertical="center" indent="2"/>
    </xf>
    <xf numFmtId="40" fontId="51" fillId="45" borderId="1" xfId="0" applyNumberFormat="1" applyFont="1" applyFill="1" applyBorder="1"/>
    <xf numFmtId="40" fontId="51" fillId="45" borderId="43" xfId="0" applyNumberFormat="1" applyFont="1" applyFill="1" applyBorder="1"/>
    <xf numFmtId="40" fontId="51" fillId="66" borderId="1" xfId="0" applyNumberFormat="1" applyFont="1" applyFill="1" applyBorder="1"/>
    <xf numFmtId="4" fontId="51" fillId="66" borderId="43" xfId="0" applyNumberFormat="1" applyFont="1" applyFill="1" applyBorder="1" applyAlignment="1">
      <alignment horizontal="right" indent="1"/>
    </xf>
    <xf numFmtId="40" fontId="51" fillId="45" borderId="39" xfId="0" applyNumberFormat="1" applyFont="1" applyFill="1" applyBorder="1"/>
    <xf numFmtId="40" fontId="51" fillId="56" borderId="1" xfId="0" applyNumberFormat="1" applyFont="1" applyFill="1" applyBorder="1"/>
    <xf numFmtId="4" fontId="51" fillId="56" borderId="43" xfId="0" applyNumberFormat="1" applyFont="1" applyFill="1" applyBorder="1" applyAlignment="1">
      <alignment horizontal="right" indent="1"/>
    </xf>
    <xf numFmtId="40" fontId="51" fillId="61" borderId="1" xfId="0" applyNumberFormat="1" applyFont="1" applyFill="1" applyBorder="1"/>
    <xf numFmtId="4" fontId="51" fillId="61" borderId="43" xfId="0" applyNumberFormat="1" applyFont="1" applyFill="1" applyBorder="1" applyAlignment="1">
      <alignment horizontal="right" indent="1"/>
    </xf>
    <xf numFmtId="40" fontId="51" fillId="89" borderId="1" xfId="0" applyNumberFormat="1" applyFont="1" applyFill="1" applyBorder="1"/>
    <xf numFmtId="4" fontId="51" fillId="89" borderId="43" xfId="0" applyNumberFormat="1" applyFont="1" applyFill="1" applyBorder="1" applyAlignment="1">
      <alignment horizontal="right" indent="1"/>
    </xf>
    <xf numFmtId="40" fontId="51" fillId="52" borderId="1" xfId="0" applyNumberFormat="1" applyFont="1" applyFill="1" applyBorder="1"/>
    <xf numFmtId="4" fontId="51" fillId="52" borderId="1" xfId="0" applyNumberFormat="1" applyFont="1" applyFill="1" applyBorder="1" applyAlignment="1">
      <alignment horizontal="right" indent="1"/>
    </xf>
    <xf numFmtId="40" fontId="35" fillId="38" borderId="10" xfId="0" applyNumberFormat="1" applyFont="1" applyFill="1" applyBorder="1" applyAlignment="1">
      <alignment vertical="center"/>
    </xf>
    <xf numFmtId="40" fontId="35" fillId="38" borderId="46" xfId="0" applyNumberFormat="1" applyFont="1" applyFill="1" applyBorder="1" applyAlignment="1">
      <alignment vertical="center"/>
    </xf>
    <xf numFmtId="40" fontId="35" fillId="9" borderId="10" xfId="0" applyNumberFormat="1" applyFont="1" applyFill="1" applyBorder="1" applyAlignment="1">
      <alignment vertical="center"/>
    </xf>
    <xf numFmtId="40" fontId="35" fillId="9" borderId="3" xfId="0" applyNumberFormat="1" applyFont="1" applyFill="1" applyBorder="1" applyAlignment="1">
      <alignment vertical="center"/>
    </xf>
    <xf numFmtId="4" fontId="35" fillId="9" borderId="46" xfId="0" applyNumberFormat="1" applyFont="1" applyFill="1" applyBorder="1" applyAlignment="1">
      <alignment horizontal="right" vertical="center" indent="1"/>
    </xf>
    <xf numFmtId="40" fontId="35" fillId="38" borderId="9" xfId="0" applyNumberFormat="1" applyFont="1" applyFill="1" applyBorder="1" applyAlignment="1">
      <alignment vertical="center"/>
    </xf>
    <xf numFmtId="40" fontId="35" fillId="38" borderId="40" xfId="0" applyNumberFormat="1" applyFont="1" applyFill="1" applyBorder="1" applyAlignment="1">
      <alignment vertical="center"/>
    </xf>
    <xf numFmtId="40" fontId="35" fillId="19" borderId="10" xfId="0" applyNumberFormat="1" applyFont="1" applyFill="1" applyBorder="1" applyAlignment="1">
      <alignment vertical="center"/>
    </xf>
    <xf numFmtId="40" fontId="35" fillId="19" borderId="3" xfId="0" applyNumberFormat="1" applyFont="1" applyFill="1" applyBorder="1" applyAlignment="1">
      <alignment vertical="center"/>
    </xf>
    <xf numFmtId="4" fontId="35" fillId="19" borderId="46" xfId="0" applyNumberFormat="1" applyFont="1" applyFill="1" applyBorder="1" applyAlignment="1">
      <alignment horizontal="right" vertical="center" indent="1"/>
    </xf>
    <xf numFmtId="40" fontId="35" fillId="41" borderId="10" xfId="0" applyNumberFormat="1" applyFont="1" applyFill="1" applyBorder="1" applyAlignment="1">
      <alignment vertical="center"/>
    </xf>
    <xf numFmtId="40" fontId="35" fillId="41" borderId="3" xfId="0" applyNumberFormat="1" applyFont="1" applyFill="1" applyBorder="1" applyAlignment="1">
      <alignment vertical="center"/>
    </xf>
    <xf numFmtId="4" fontId="35" fillId="41" borderId="46" xfId="0" applyNumberFormat="1" applyFont="1" applyFill="1" applyBorder="1" applyAlignment="1">
      <alignment horizontal="right" vertical="center" indent="1"/>
    </xf>
    <xf numFmtId="40" fontId="35" fillId="86" borderId="10" xfId="0" applyNumberFormat="1" applyFont="1" applyFill="1" applyBorder="1" applyAlignment="1">
      <alignment vertical="center"/>
    </xf>
    <xf numFmtId="40" fontId="35" fillId="86" borderId="3" xfId="0" applyNumberFormat="1" applyFont="1" applyFill="1" applyBorder="1" applyAlignment="1">
      <alignment vertical="center"/>
    </xf>
    <xf numFmtId="40" fontId="35" fillId="38" borderId="3" xfId="0" applyNumberFormat="1" applyFont="1" applyFill="1" applyBorder="1" applyAlignment="1">
      <alignment vertical="center"/>
    </xf>
    <xf numFmtId="40" fontId="35" fillId="38" borderId="30" xfId="0" applyNumberFormat="1" applyFont="1" applyFill="1" applyBorder="1" applyAlignment="1">
      <alignment vertical="center"/>
    </xf>
    <xf numFmtId="40" fontId="35" fillId="38" borderId="45" xfId="0" applyNumberFormat="1" applyFont="1" applyFill="1" applyBorder="1" applyAlignment="1">
      <alignment vertical="center"/>
    </xf>
    <xf numFmtId="40" fontId="35" fillId="9" borderId="30" xfId="0" applyNumberFormat="1" applyFont="1" applyFill="1" applyBorder="1" applyAlignment="1">
      <alignment vertical="center"/>
    </xf>
    <xf numFmtId="40" fontId="35" fillId="9" borderId="12" xfId="0" applyNumberFormat="1" applyFont="1" applyFill="1" applyBorder="1" applyAlignment="1">
      <alignment vertical="center"/>
    </xf>
    <xf numFmtId="4" fontId="35" fillId="9" borderId="45" xfId="0" applyNumberFormat="1" applyFont="1" applyFill="1" applyBorder="1" applyAlignment="1">
      <alignment horizontal="right" vertical="center" indent="1"/>
    </xf>
    <xf numFmtId="40" fontId="35" fillId="38" borderId="27" xfId="0" applyNumberFormat="1" applyFont="1" applyFill="1" applyBorder="1" applyAlignment="1">
      <alignment vertical="center"/>
    </xf>
    <xf numFmtId="40" fontId="35" fillId="38" borderId="66" xfId="0" applyNumberFormat="1" applyFont="1" applyFill="1" applyBorder="1" applyAlignment="1">
      <alignment vertical="center"/>
    </xf>
    <xf numFmtId="40" fontId="35" fillId="19" borderId="30" xfId="0" applyNumberFormat="1" applyFont="1" applyFill="1" applyBorder="1" applyAlignment="1">
      <alignment vertical="center"/>
    </xf>
    <xf numFmtId="40" fontId="35" fillId="19" borderId="12" xfId="0" applyNumberFormat="1" applyFont="1" applyFill="1" applyBorder="1" applyAlignment="1">
      <alignment vertical="center"/>
    </xf>
    <xf numFmtId="4" fontId="35" fillId="19" borderId="45" xfId="0" applyNumberFormat="1" applyFont="1" applyFill="1" applyBorder="1" applyAlignment="1">
      <alignment horizontal="right" vertical="center" indent="1"/>
    </xf>
    <xf numFmtId="40" fontId="35" fillId="41" borderId="30" xfId="0" applyNumberFormat="1" applyFont="1" applyFill="1" applyBorder="1" applyAlignment="1">
      <alignment vertical="center"/>
    </xf>
    <xf numFmtId="40" fontId="35" fillId="41" borderId="12" xfId="0" applyNumberFormat="1" applyFont="1" applyFill="1" applyBorder="1" applyAlignment="1">
      <alignment vertical="center"/>
    </xf>
    <xf numFmtId="4" fontId="35" fillId="41" borderId="45" xfId="0" applyNumberFormat="1" applyFont="1" applyFill="1" applyBorder="1" applyAlignment="1">
      <alignment horizontal="right" vertical="center" indent="1"/>
    </xf>
    <xf numFmtId="40" fontId="35" fillId="86" borderId="30" xfId="0" applyNumberFormat="1" applyFont="1" applyFill="1" applyBorder="1" applyAlignment="1">
      <alignment vertical="center"/>
    </xf>
    <xf numFmtId="40" fontId="35" fillId="86" borderId="12" xfId="0" applyNumberFormat="1" applyFont="1" applyFill="1" applyBorder="1" applyAlignment="1">
      <alignment vertical="center"/>
    </xf>
    <xf numFmtId="40" fontId="35" fillId="38" borderId="12" xfId="0" applyNumberFormat="1" applyFont="1" applyFill="1" applyBorder="1" applyAlignment="1">
      <alignment vertical="center"/>
    </xf>
    <xf numFmtId="40" fontId="35" fillId="38" borderId="31" xfId="0" applyNumberFormat="1" applyFont="1" applyFill="1" applyBorder="1" applyAlignment="1">
      <alignment vertical="center"/>
    </xf>
    <xf numFmtId="40" fontId="35" fillId="38" borderId="47" xfId="0" applyNumberFormat="1" applyFont="1" applyFill="1" applyBorder="1" applyAlignment="1">
      <alignment vertical="center"/>
    </xf>
    <xf numFmtId="40" fontId="35" fillId="9" borderId="31" xfId="0" applyNumberFormat="1" applyFont="1" applyFill="1" applyBorder="1" applyAlignment="1">
      <alignment vertical="center"/>
    </xf>
    <xf numFmtId="40" fontId="35" fillId="9" borderId="21" xfId="0" applyNumberFormat="1" applyFont="1" applyFill="1" applyBorder="1" applyAlignment="1">
      <alignment vertical="center"/>
    </xf>
    <xf numFmtId="4" fontId="35" fillId="9" borderId="47" xfId="0" applyNumberFormat="1" applyFont="1" applyFill="1" applyBorder="1" applyAlignment="1">
      <alignment horizontal="right" vertical="center" indent="1"/>
    </xf>
    <xf numFmtId="40" fontId="35" fillId="38" borderId="26" xfId="0" applyNumberFormat="1" applyFont="1" applyFill="1" applyBorder="1" applyAlignment="1">
      <alignment vertical="center"/>
    </xf>
    <xf numFmtId="40" fontId="35" fillId="38" borderId="72" xfId="0" applyNumberFormat="1" applyFont="1" applyFill="1" applyBorder="1" applyAlignment="1">
      <alignment vertical="center"/>
    </xf>
    <xf numFmtId="40" fontId="35" fillId="19" borderId="31" xfId="0" applyNumberFormat="1" applyFont="1" applyFill="1" applyBorder="1" applyAlignment="1">
      <alignment vertical="center"/>
    </xf>
    <xf numFmtId="40" fontId="35" fillId="19" borderId="21" xfId="0" applyNumberFormat="1" applyFont="1" applyFill="1" applyBorder="1" applyAlignment="1">
      <alignment vertical="center"/>
    </xf>
    <xf numFmtId="4" fontId="35" fillId="19" borderId="47" xfId="0" applyNumberFormat="1" applyFont="1" applyFill="1" applyBorder="1" applyAlignment="1">
      <alignment horizontal="right" vertical="center" indent="1"/>
    </xf>
    <xf numFmtId="40" fontId="35" fillId="41" borderId="31" xfId="0" applyNumberFormat="1" applyFont="1" applyFill="1" applyBorder="1" applyAlignment="1">
      <alignment vertical="center"/>
    </xf>
    <xf numFmtId="40" fontId="35" fillId="41" borderId="21" xfId="0" applyNumberFormat="1" applyFont="1" applyFill="1" applyBorder="1" applyAlignment="1">
      <alignment vertical="center"/>
    </xf>
    <xf numFmtId="4" fontId="35" fillId="41" borderId="47" xfId="0" applyNumberFormat="1" applyFont="1" applyFill="1" applyBorder="1" applyAlignment="1">
      <alignment horizontal="right" vertical="center" indent="1"/>
    </xf>
    <xf numFmtId="40" fontId="35" fillId="86" borderId="31" xfId="0" applyNumberFormat="1" applyFont="1" applyFill="1" applyBorder="1" applyAlignment="1">
      <alignment vertical="center"/>
    </xf>
    <xf numFmtId="40" fontId="35" fillId="86" borderId="21" xfId="0" applyNumberFormat="1" applyFont="1" applyFill="1" applyBorder="1" applyAlignment="1">
      <alignment vertical="center"/>
    </xf>
    <xf numFmtId="40" fontId="35" fillId="38" borderId="21" xfId="0" applyNumberFormat="1" applyFont="1" applyFill="1" applyBorder="1" applyAlignment="1">
      <alignment vertical="center"/>
    </xf>
    <xf numFmtId="0" fontId="53" fillId="46" borderId="9" xfId="0" applyFont="1" applyFill="1" applyBorder="1" applyAlignment="1">
      <alignment horizontal="left" vertical="center" indent="2"/>
    </xf>
    <xf numFmtId="40" fontId="51" fillId="46" borderId="84" xfId="0" applyNumberFormat="1" applyFont="1" applyFill="1" applyBorder="1"/>
    <xf numFmtId="40" fontId="51" fillId="46" borderId="69" xfId="0" applyNumberFormat="1" applyFont="1" applyFill="1" applyBorder="1"/>
    <xf numFmtId="40" fontId="51" fillId="46" borderId="28" xfId="0" applyNumberFormat="1" applyFont="1" applyFill="1" applyBorder="1"/>
    <xf numFmtId="40" fontId="51" fillId="67" borderId="28" xfId="0" applyNumberFormat="1" applyFont="1" applyFill="1" applyBorder="1"/>
    <xf numFmtId="4" fontId="51" fillId="67" borderId="28" xfId="0" applyNumberFormat="1" applyFont="1" applyFill="1" applyBorder="1" applyAlignment="1">
      <alignment horizontal="right" indent="1"/>
    </xf>
    <xf numFmtId="40" fontId="51" fillId="57" borderId="84" xfId="0" applyNumberFormat="1" applyFont="1" applyFill="1" applyBorder="1"/>
    <xf numFmtId="40" fontId="51" fillId="57" borderId="28" xfId="0" applyNumberFormat="1" applyFont="1" applyFill="1" applyBorder="1"/>
    <xf numFmtId="4" fontId="51" fillId="57" borderId="28" xfId="0" applyNumberFormat="1" applyFont="1" applyFill="1" applyBorder="1" applyAlignment="1">
      <alignment horizontal="right" indent="1"/>
    </xf>
    <xf numFmtId="40" fontId="51" fillId="37" borderId="84" xfId="0" applyNumberFormat="1" applyFont="1" applyFill="1" applyBorder="1"/>
    <xf numFmtId="40" fontId="51" fillId="37" borderId="28" xfId="0" applyNumberFormat="1" applyFont="1" applyFill="1" applyBorder="1"/>
    <xf numFmtId="40" fontId="51" fillId="62" borderId="84" xfId="0" applyNumberFormat="1" applyFont="1" applyFill="1" applyBorder="1"/>
    <xf numFmtId="40" fontId="51" fillId="62" borderId="28" xfId="0" applyNumberFormat="1" applyFont="1" applyFill="1" applyBorder="1"/>
    <xf numFmtId="4" fontId="51" fillId="62" borderId="69" xfId="0" applyNumberFormat="1" applyFont="1" applyFill="1" applyBorder="1" applyAlignment="1">
      <alignment horizontal="right" indent="1"/>
    </xf>
    <xf numFmtId="40" fontId="51" fillId="90" borderId="28" xfId="0" applyNumberFormat="1" applyFont="1" applyFill="1" applyBorder="1"/>
    <xf numFmtId="4" fontId="51" fillId="90" borderId="28" xfId="0" applyNumberFormat="1" applyFont="1" applyFill="1" applyBorder="1" applyAlignment="1">
      <alignment horizontal="right" indent="1"/>
    </xf>
    <xf numFmtId="40" fontId="51" fillId="51" borderId="84" xfId="0" applyNumberFormat="1" applyFont="1" applyFill="1" applyBorder="1"/>
    <xf numFmtId="40" fontId="51" fillId="51" borderId="28" xfId="0" applyNumberFormat="1" applyFont="1" applyFill="1" applyBorder="1"/>
    <xf numFmtId="4" fontId="51" fillId="51" borderId="28" xfId="0" applyNumberFormat="1" applyFont="1" applyFill="1" applyBorder="1" applyAlignment="1">
      <alignment horizontal="right" indent="1"/>
    </xf>
    <xf numFmtId="0" fontId="53" fillId="47" borderId="29" xfId="0" applyFont="1" applyFill="1" applyBorder="1" applyAlignment="1">
      <alignment horizontal="left" vertical="center" indent="2"/>
    </xf>
    <xf numFmtId="44" fontId="34" fillId="47" borderId="106" xfId="0" applyNumberFormat="1" applyFont="1" applyFill="1" applyBorder="1" applyAlignment="1">
      <alignment vertical="center"/>
    </xf>
    <xf numFmtId="44" fontId="34" fillId="47" borderId="74" xfId="0" applyNumberFormat="1" applyFont="1" applyFill="1" applyBorder="1" applyAlignment="1">
      <alignment vertical="center"/>
    </xf>
    <xf numFmtId="44" fontId="34" fillId="68" borderId="106" xfId="0" applyNumberFormat="1" applyFont="1" applyFill="1" applyBorder="1" applyAlignment="1">
      <alignment vertical="center"/>
    </xf>
    <xf numFmtId="44" fontId="34" fillId="68" borderId="73" xfId="0" applyNumberFormat="1" applyFont="1" applyFill="1" applyBorder="1" applyAlignment="1">
      <alignment vertical="center"/>
    </xf>
    <xf numFmtId="44" fontId="34" fillId="68" borderId="74" xfId="0" applyNumberFormat="1" applyFont="1" applyFill="1" applyBorder="1" applyAlignment="1">
      <alignment vertical="center"/>
    </xf>
    <xf numFmtId="44" fontId="34" fillId="34" borderId="106" xfId="0" applyNumberFormat="1" applyFont="1" applyFill="1" applyBorder="1" applyAlignment="1">
      <alignment vertical="center"/>
    </xf>
    <xf numFmtId="44" fontId="34" fillId="34" borderId="74" xfId="0" applyNumberFormat="1" applyFont="1" applyFill="1" applyBorder="1" applyAlignment="1">
      <alignment vertical="center"/>
    </xf>
    <xf numFmtId="44" fontId="34" fillId="34" borderId="105" xfId="0" applyNumberFormat="1" applyFont="1" applyFill="1" applyBorder="1" applyAlignment="1">
      <alignment vertical="center"/>
    </xf>
    <xf numFmtId="44" fontId="34" fillId="34" borderId="85" xfId="0" applyNumberFormat="1" applyFont="1" applyFill="1" applyBorder="1" applyAlignment="1">
      <alignment vertical="center"/>
    </xf>
    <xf numFmtId="44" fontId="34" fillId="58" borderId="106" xfId="0" applyNumberFormat="1" applyFont="1" applyFill="1" applyBorder="1" applyAlignment="1">
      <alignment vertical="center"/>
    </xf>
    <xf numFmtId="44" fontId="34" fillId="58" borderId="73" xfId="0" applyNumberFormat="1" applyFont="1" applyFill="1" applyBorder="1" applyAlignment="1">
      <alignment vertical="center"/>
    </xf>
    <xf numFmtId="44" fontId="34" fillId="58" borderId="74" xfId="0" applyNumberFormat="1" applyFont="1" applyFill="1" applyBorder="1" applyAlignment="1">
      <alignment vertical="center"/>
    </xf>
    <xf numFmtId="44" fontId="34" fillId="63" borderId="106" xfId="0" applyNumberFormat="1" applyFont="1" applyFill="1" applyBorder="1" applyAlignment="1">
      <alignment vertical="center"/>
    </xf>
    <xf numFmtId="44" fontId="34" fillId="63" borderId="73" xfId="0" applyNumberFormat="1" applyFont="1" applyFill="1" applyBorder="1" applyAlignment="1">
      <alignment vertical="center"/>
    </xf>
    <xf numFmtId="44" fontId="34" fillId="63" borderId="74" xfId="0" applyNumberFormat="1" applyFont="1" applyFill="1" applyBorder="1" applyAlignment="1">
      <alignment vertical="center"/>
    </xf>
    <xf numFmtId="44" fontId="34" fillId="91" borderId="106" xfId="0" applyNumberFormat="1" applyFont="1" applyFill="1" applyBorder="1" applyAlignment="1">
      <alignment vertical="center"/>
    </xf>
    <xf numFmtId="44" fontId="34" fillId="91" borderId="73" xfId="0" applyNumberFormat="1" applyFont="1" applyFill="1" applyBorder="1" applyAlignment="1">
      <alignment vertical="center"/>
    </xf>
    <xf numFmtId="44" fontId="34" fillId="91" borderId="74" xfId="0" applyNumberFormat="1" applyFont="1" applyFill="1" applyBorder="1" applyAlignment="1">
      <alignment horizontal="right" vertical="center" indent="1"/>
    </xf>
    <xf numFmtId="44" fontId="34" fillId="50" borderId="106" xfId="0" applyNumberFormat="1" applyFont="1" applyFill="1" applyBorder="1" applyAlignment="1">
      <alignment vertical="center"/>
    </xf>
    <xf numFmtId="44" fontId="34" fillId="50" borderId="73" xfId="0" applyNumberFormat="1" applyFont="1" applyFill="1" applyBorder="1" applyAlignment="1">
      <alignment vertical="center"/>
    </xf>
    <xf numFmtId="44" fontId="34" fillId="50" borderId="74" xfId="0" applyNumberFormat="1" applyFont="1" applyFill="1" applyBorder="1" applyAlignment="1">
      <alignment horizontal="right" vertical="center" indent="1"/>
    </xf>
    <xf numFmtId="17" fontId="39" fillId="76" borderId="47" xfId="0" applyNumberFormat="1" applyFont="1" applyFill="1" applyBorder="1" applyAlignment="1">
      <alignment horizontal="left" vertical="center" indent="2"/>
    </xf>
    <xf numFmtId="17" fontId="39" fillId="69" borderId="64" xfId="0" applyNumberFormat="1" applyFont="1" applyFill="1" applyBorder="1" applyAlignment="1">
      <alignment horizontal="center" vertical="center"/>
    </xf>
    <xf numFmtId="17" fontId="39" fillId="69" borderId="52" xfId="0" applyNumberFormat="1" applyFont="1" applyFill="1" applyBorder="1" applyAlignment="1">
      <alignment horizontal="center" vertical="center"/>
    </xf>
    <xf numFmtId="17" fontId="39" fillId="49" borderId="52" xfId="0" applyNumberFormat="1" applyFont="1" applyFill="1" applyBorder="1" applyAlignment="1">
      <alignment horizontal="center" vertical="center" wrapText="1"/>
    </xf>
    <xf numFmtId="0" fontId="53" fillId="38" borderId="42" xfId="0" applyFont="1" applyFill="1" applyBorder="1" applyAlignment="1">
      <alignment horizontal="left" vertical="center" indent="2"/>
    </xf>
    <xf numFmtId="44" fontId="35" fillId="38" borderId="66" xfId="0" applyNumberFormat="1" applyFont="1" applyFill="1" applyBorder="1" applyAlignment="1">
      <alignment vertical="center"/>
    </xf>
    <xf numFmtId="44" fontId="35" fillId="38" borderId="12" xfId="0" applyNumberFormat="1" applyFont="1" applyFill="1" applyBorder="1" applyAlignment="1">
      <alignment vertical="center"/>
    </xf>
    <xf numFmtId="0" fontId="53" fillId="38" borderId="46" xfId="0" applyFont="1" applyFill="1" applyBorder="1" applyAlignment="1">
      <alignment horizontal="left" vertical="center" indent="2"/>
    </xf>
    <xf numFmtId="44" fontId="35" fillId="38" borderId="10" xfId="0" applyNumberFormat="1" applyFont="1" applyFill="1" applyBorder="1" applyAlignment="1">
      <alignment vertical="center"/>
    </xf>
    <xf numFmtId="44" fontId="35" fillId="38" borderId="3" xfId="0" applyNumberFormat="1" applyFont="1" applyFill="1" applyBorder="1" applyAlignment="1">
      <alignment vertical="center"/>
    </xf>
    <xf numFmtId="0" fontId="53" fillId="38" borderId="47" xfId="0" applyFont="1" applyFill="1" applyBorder="1" applyAlignment="1">
      <alignment horizontal="left" vertical="center" indent="2"/>
    </xf>
    <xf numFmtId="44" fontId="35" fillId="38" borderId="31" xfId="0" applyNumberFormat="1" applyFont="1" applyFill="1" applyBorder="1" applyAlignment="1">
      <alignment vertical="center"/>
    </xf>
    <xf numFmtId="44" fontId="35" fillId="38" borderId="21" xfId="0" applyNumberFormat="1" applyFont="1" applyFill="1" applyBorder="1" applyAlignment="1">
      <alignment vertical="center"/>
    </xf>
    <xf numFmtId="0" fontId="53" fillId="47" borderId="85" xfId="0" applyFont="1" applyFill="1" applyBorder="1" applyAlignment="1">
      <alignment horizontal="left" vertical="center" indent="2"/>
    </xf>
    <xf numFmtId="44" fontId="34" fillId="47" borderId="73" xfId="0" applyNumberFormat="1" applyFont="1" applyFill="1" applyBorder="1" applyAlignment="1">
      <alignment vertical="center"/>
    </xf>
    <xf numFmtId="0" fontId="42" fillId="0" borderId="9" xfId="0" applyFont="1" applyBorder="1" applyAlignment="1">
      <alignment horizontal="center" vertical="center"/>
    </xf>
    <xf numFmtId="0" fontId="35" fillId="0" borderId="26" xfId="0" applyFont="1" applyBorder="1" applyAlignment="1">
      <alignment horizontal="center" vertical="center"/>
    </xf>
    <xf numFmtId="17" fontId="53" fillId="81" borderId="40" xfId="0" applyNumberFormat="1" applyFont="1" applyFill="1" applyBorder="1" applyAlignment="1">
      <alignment horizontal="center" vertical="center"/>
    </xf>
    <xf numFmtId="17" fontId="53" fillId="29" borderId="9" xfId="0" applyNumberFormat="1" applyFont="1" applyFill="1" applyBorder="1" applyAlignment="1">
      <alignment horizontal="center" vertical="center" wrapText="1"/>
    </xf>
    <xf numFmtId="17" fontId="53" fillId="82" borderId="40" xfId="0" applyNumberFormat="1" applyFont="1" applyFill="1" applyBorder="1" applyAlignment="1">
      <alignment horizontal="center" vertical="center"/>
    </xf>
    <xf numFmtId="17" fontId="53" fillId="8" borderId="9" xfId="0" applyNumberFormat="1" applyFont="1" applyFill="1" applyBorder="1" applyAlignment="1">
      <alignment horizontal="center" vertical="center" wrapText="1"/>
    </xf>
    <xf numFmtId="17" fontId="53" fillId="85" borderId="9" xfId="0" applyNumberFormat="1" applyFont="1" applyFill="1" applyBorder="1" applyAlignment="1">
      <alignment horizontal="center" vertical="center" wrapText="1"/>
    </xf>
    <xf numFmtId="17" fontId="39" fillId="69" borderId="40" xfId="0" applyNumberFormat="1" applyFont="1" applyFill="1" applyBorder="1" applyAlignment="1">
      <alignment horizontal="center" vertical="center"/>
    </xf>
    <xf numFmtId="17" fontId="39" fillId="49" borderId="46" xfId="0" applyNumberFormat="1" applyFont="1" applyFill="1" applyBorder="1" applyAlignment="1">
      <alignment horizontal="center" vertical="center" wrapText="1"/>
    </xf>
    <xf numFmtId="0" fontId="53" fillId="93" borderId="90" xfId="0" applyFont="1" applyFill="1" applyBorder="1" applyAlignment="1">
      <alignment horizontal="left" vertical="center" indent="2"/>
    </xf>
    <xf numFmtId="165" fontId="35" fillId="93" borderId="86" xfId="0" applyNumberFormat="1" applyFont="1" applyFill="1" applyBorder="1" applyAlignment="1">
      <alignment vertical="center"/>
    </xf>
    <xf numFmtId="165" fontId="35" fillId="93" borderId="68" xfId="0" applyNumberFormat="1" applyFont="1" applyFill="1" applyBorder="1" applyAlignment="1">
      <alignment vertical="center"/>
    </xf>
    <xf numFmtId="165" fontId="35" fillId="93" borderId="83" xfId="0" applyNumberFormat="1" applyFont="1" applyFill="1" applyBorder="1" applyAlignment="1">
      <alignment vertical="center"/>
    </xf>
    <xf numFmtId="165" fontId="34" fillId="97" borderId="83" xfId="0" applyNumberFormat="1" applyFont="1" applyFill="1" applyBorder="1" applyAlignment="1">
      <alignment vertical="center"/>
    </xf>
    <xf numFmtId="165" fontId="34" fillId="97" borderId="68" xfId="0" applyNumberFormat="1" applyFont="1" applyFill="1" applyBorder="1" applyAlignment="1">
      <alignment vertical="center"/>
    </xf>
    <xf numFmtId="165" fontId="35" fillId="101" borderId="83" xfId="0" applyNumberFormat="1" applyFont="1" applyFill="1" applyBorder="1" applyAlignment="1">
      <alignment vertical="center"/>
    </xf>
    <xf numFmtId="40" fontId="35" fillId="101" borderId="68" xfId="0" applyNumberFormat="1" applyFont="1" applyFill="1" applyBorder="1" applyAlignment="1">
      <alignment vertical="center"/>
    </xf>
    <xf numFmtId="165" fontId="35" fillId="105" borderId="83" xfId="0" applyNumberFormat="1" applyFont="1" applyFill="1" applyBorder="1" applyAlignment="1">
      <alignment vertical="center"/>
    </xf>
    <xf numFmtId="165" fontId="35" fillId="105" borderId="68" xfId="0" applyNumberFormat="1" applyFont="1" applyFill="1" applyBorder="1" applyAlignment="1">
      <alignment vertical="center"/>
    </xf>
    <xf numFmtId="4" fontId="35" fillId="113" borderId="83" xfId="0" applyNumberFormat="1" applyFont="1" applyFill="1" applyBorder="1" applyAlignment="1">
      <alignment vertical="center"/>
    </xf>
    <xf numFmtId="40" fontId="35" fillId="113" borderId="83" xfId="0" applyNumberFormat="1" applyFont="1" applyFill="1" applyBorder="1" applyAlignment="1">
      <alignment vertical="center"/>
    </xf>
    <xf numFmtId="165" fontId="35" fillId="109" borderId="86" xfId="0" applyNumberFormat="1" applyFont="1" applyFill="1" applyBorder="1" applyAlignment="1">
      <alignment vertical="center"/>
    </xf>
    <xf numFmtId="0" fontId="35" fillId="109" borderId="83" xfId="0" applyFont="1" applyFill="1" applyBorder="1" applyAlignment="1">
      <alignment vertical="center"/>
    </xf>
    <xf numFmtId="0" fontId="35" fillId="109" borderId="68" xfId="0" applyFont="1" applyFill="1" applyBorder="1" applyAlignment="1">
      <alignment vertical="center"/>
    </xf>
    <xf numFmtId="0" fontId="35" fillId="38" borderId="86" xfId="0" applyFont="1" applyFill="1" applyBorder="1" applyAlignment="1">
      <alignment horizontal="left" vertical="center" indent="2"/>
    </xf>
    <xf numFmtId="40" fontId="35" fillId="38" borderId="30" xfId="0" applyNumberFormat="1" applyFont="1" applyFill="1" applyBorder="1" applyAlignment="1">
      <alignment horizontal="right" vertical="center"/>
    </xf>
    <xf numFmtId="4" fontId="35" fillId="86" borderId="27" xfId="0" applyNumberFormat="1" applyFont="1" applyFill="1" applyBorder="1" applyAlignment="1">
      <alignment horizontal="right" vertical="center" indent="1"/>
    </xf>
    <xf numFmtId="4" fontId="35" fillId="38" borderId="45" xfId="0" applyNumberFormat="1" applyFont="1" applyFill="1" applyBorder="1" applyAlignment="1">
      <alignment horizontal="right" vertical="center" indent="1"/>
    </xf>
    <xf numFmtId="0" fontId="35" fillId="38" borderId="84" xfId="0" applyFont="1" applyFill="1" applyBorder="1" applyAlignment="1">
      <alignment horizontal="left" vertical="center" indent="2"/>
    </xf>
    <xf numFmtId="40" fontId="35" fillId="38" borderId="10" xfId="0" applyNumberFormat="1" applyFont="1" applyFill="1" applyBorder="1" applyAlignment="1">
      <alignment horizontal="right" vertical="center"/>
    </xf>
    <xf numFmtId="4" fontId="35" fillId="86" borderId="9" xfId="0" applyNumberFormat="1" applyFont="1" applyFill="1" applyBorder="1" applyAlignment="1">
      <alignment horizontal="right" vertical="center" indent="1"/>
    </xf>
    <xf numFmtId="4" fontId="35" fillId="38" borderId="46" xfId="0" applyNumberFormat="1" applyFont="1" applyFill="1" applyBorder="1" applyAlignment="1">
      <alignment horizontal="right" vertical="center" indent="1"/>
    </xf>
    <xf numFmtId="40" fontId="35" fillId="38" borderId="31" xfId="0" applyNumberFormat="1" applyFont="1" applyFill="1" applyBorder="1" applyAlignment="1">
      <alignment horizontal="right" vertical="center"/>
    </xf>
    <xf numFmtId="4" fontId="35" fillId="86" borderId="26" xfId="0" applyNumberFormat="1" applyFont="1" applyFill="1" applyBorder="1" applyAlignment="1">
      <alignment horizontal="right" vertical="center" indent="1"/>
    </xf>
    <xf numFmtId="4" fontId="35" fillId="38" borderId="47" xfId="0" applyNumberFormat="1" applyFont="1" applyFill="1" applyBorder="1" applyAlignment="1">
      <alignment horizontal="right" vertical="center" indent="1"/>
    </xf>
    <xf numFmtId="0" fontId="53" fillId="44" borderId="84" xfId="0" applyFont="1" applyFill="1" applyBorder="1" applyAlignment="1">
      <alignment horizontal="left" vertical="center" indent="2"/>
    </xf>
    <xf numFmtId="40" fontId="35" fillId="44" borderId="84" xfId="0" applyNumberFormat="1" applyFont="1" applyFill="1" applyBorder="1" applyAlignment="1">
      <alignment vertical="center"/>
    </xf>
    <xf numFmtId="40" fontId="35" fillId="44" borderId="69" xfId="0" applyNumberFormat="1" applyFont="1" applyFill="1" applyBorder="1" applyAlignment="1">
      <alignment vertical="center"/>
    </xf>
    <xf numFmtId="40" fontId="35" fillId="44" borderId="28" xfId="0" applyNumberFormat="1" applyFont="1" applyFill="1" applyBorder="1" applyAlignment="1">
      <alignment vertical="center"/>
    </xf>
    <xf numFmtId="40" fontId="35" fillId="65" borderId="28" xfId="0" applyNumberFormat="1" applyFont="1" applyFill="1" applyBorder="1" applyAlignment="1">
      <alignment vertical="center"/>
    </xf>
    <xf numFmtId="4" fontId="35" fillId="65" borderId="69" xfId="0" applyNumberFormat="1" applyFont="1" applyFill="1" applyBorder="1" applyAlignment="1">
      <alignment horizontal="right" vertical="center" indent="1"/>
    </xf>
    <xf numFmtId="40" fontId="35" fillId="44" borderId="28" xfId="0" applyNumberFormat="1" applyFont="1" applyFill="1" applyBorder="1" applyAlignment="1">
      <alignment horizontal="right" vertical="center"/>
    </xf>
    <xf numFmtId="40" fontId="35" fillId="55" borderId="28" xfId="0" applyNumberFormat="1" applyFont="1" applyFill="1" applyBorder="1" applyAlignment="1">
      <alignment vertical="center"/>
    </xf>
    <xf numFmtId="4" fontId="35" fillId="55" borderId="69" xfId="0" applyNumberFormat="1" applyFont="1" applyFill="1" applyBorder="1" applyAlignment="1">
      <alignment horizontal="right" vertical="center" indent="1"/>
    </xf>
    <xf numFmtId="40" fontId="35" fillId="60" borderId="28" xfId="0" applyNumberFormat="1" applyFont="1" applyFill="1" applyBorder="1" applyAlignment="1">
      <alignment vertical="center"/>
    </xf>
    <xf numFmtId="4" fontId="35" fillId="60" borderId="69" xfId="0" applyNumberFormat="1" applyFont="1" applyFill="1" applyBorder="1" applyAlignment="1">
      <alignment horizontal="right" vertical="center" indent="1"/>
    </xf>
    <xf numFmtId="40" fontId="35" fillId="88" borderId="28" xfId="0" applyNumberFormat="1" applyFont="1" applyFill="1" applyBorder="1" applyAlignment="1">
      <alignment vertical="center"/>
    </xf>
    <xf numFmtId="4" fontId="35" fillId="88" borderId="28" xfId="0" applyNumberFormat="1" applyFont="1" applyFill="1" applyBorder="1" applyAlignment="1">
      <alignment horizontal="right" vertical="center" indent="1"/>
    </xf>
    <xf numFmtId="40" fontId="35" fillId="42" borderId="84" xfId="0" applyNumberFormat="1" applyFont="1" applyFill="1" applyBorder="1" applyAlignment="1">
      <alignment vertical="center"/>
    </xf>
    <xf numFmtId="40" fontId="35" fillId="42" borderId="28" xfId="0" applyNumberFormat="1" applyFont="1" applyFill="1" applyBorder="1" applyAlignment="1">
      <alignment vertical="center"/>
    </xf>
    <xf numFmtId="4" fontId="35" fillId="42" borderId="69" xfId="0" applyNumberFormat="1" applyFont="1" applyFill="1" applyBorder="1" applyAlignment="1">
      <alignment horizontal="right" vertical="center" indent="1"/>
    </xf>
    <xf numFmtId="0" fontId="53" fillId="94" borderId="84" xfId="0" applyFont="1" applyFill="1" applyBorder="1" applyAlignment="1">
      <alignment horizontal="left" vertical="center" indent="2"/>
    </xf>
    <xf numFmtId="40" fontId="35" fillId="94" borderId="84" xfId="0" applyNumberFormat="1" applyFont="1" applyFill="1" applyBorder="1" applyAlignment="1">
      <alignment vertical="center"/>
    </xf>
    <xf numFmtId="40" fontId="35" fillId="94" borderId="69" xfId="0" applyNumberFormat="1" applyFont="1" applyFill="1" applyBorder="1" applyAlignment="1">
      <alignment vertical="center"/>
    </xf>
    <xf numFmtId="40" fontId="35" fillId="94" borderId="28" xfId="0" applyNumberFormat="1" applyFont="1" applyFill="1" applyBorder="1" applyAlignment="1">
      <alignment vertical="center"/>
    </xf>
    <xf numFmtId="40" fontId="35" fillId="98" borderId="28" xfId="0" applyNumberFormat="1" applyFont="1" applyFill="1" applyBorder="1" applyAlignment="1">
      <alignment vertical="center"/>
    </xf>
    <xf numFmtId="4" fontId="35" fillId="98" borderId="69" xfId="0" applyNumberFormat="1" applyFont="1" applyFill="1" applyBorder="1" applyAlignment="1">
      <alignment horizontal="right" vertical="center" indent="1"/>
    </xf>
    <xf numFmtId="40" fontId="35" fillId="94" borderId="28" xfId="0" applyNumberFormat="1" applyFont="1" applyFill="1" applyBorder="1" applyAlignment="1">
      <alignment horizontal="right" vertical="center"/>
    </xf>
    <xf numFmtId="40" fontId="35" fillId="102" borderId="28" xfId="0" applyNumberFormat="1" applyFont="1" applyFill="1" applyBorder="1" applyAlignment="1">
      <alignment vertical="center"/>
    </xf>
    <xf numFmtId="4" fontId="35" fillId="102" borderId="69" xfId="0" applyNumberFormat="1" applyFont="1" applyFill="1" applyBorder="1" applyAlignment="1">
      <alignment horizontal="right" vertical="center" indent="1"/>
    </xf>
    <xf numFmtId="40" fontId="35" fillId="108" borderId="28" xfId="0" applyNumberFormat="1" applyFont="1" applyFill="1" applyBorder="1" applyAlignment="1">
      <alignment vertical="center"/>
    </xf>
    <xf numFmtId="4" fontId="35" fillId="108" borderId="69" xfId="0" applyNumberFormat="1" applyFont="1" applyFill="1" applyBorder="1" applyAlignment="1">
      <alignment horizontal="right" vertical="center" indent="1"/>
    </xf>
    <xf numFmtId="40" fontId="35" fillId="114" borderId="28" xfId="0" applyNumberFormat="1" applyFont="1" applyFill="1" applyBorder="1" applyAlignment="1">
      <alignment vertical="center"/>
    </xf>
    <xf numFmtId="4" fontId="35" fillId="114" borderId="28" xfId="0" applyNumberFormat="1" applyFont="1" applyFill="1" applyBorder="1" applyAlignment="1">
      <alignment horizontal="right" vertical="center" indent="1"/>
    </xf>
    <xf numFmtId="40" fontId="35" fillId="110" borderId="84" xfId="0" applyNumberFormat="1" applyFont="1" applyFill="1" applyBorder="1" applyAlignment="1">
      <alignment vertical="center"/>
    </xf>
    <xf numFmtId="40" fontId="35" fillId="110" borderId="28" xfId="0" applyNumberFormat="1" applyFont="1" applyFill="1" applyBorder="1" applyAlignment="1">
      <alignment vertical="center"/>
    </xf>
    <xf numFmtId="4" fontId="35" fillId="110" borderId="69" xfId="0" applyNumberFormat="1" applyFont="1" applyFill="1" applyBorder="1" applyAlignment="1">
      <alignment horizontal="right" vertical="center" indent="1"/>
    </xf>
    <xf numFmtId="0" fontId="53" fillId="95" borderId="84" xfId="0" applyFont="1" applyFill="1" applyBorder="1" applyAlignment="1">
      <alignment horizontal="left" vertical="center" indent="2"/>
    </xf>
    <xf numFmtId="40" fontId="35" fillId="95" borderId="84" xfId="0" applyNumberFormat="1" applyFont="1" applyFill="1" applyBorder="1" applyAlignment="1">
      <alignment vertical="center"/>
    </xf>
    <xf numFmtId="40" fontId="35" fillId="95" borderId="69" xfId="0" applyNumberFormat="1" applyFont="1" applyFill="1" applyBorder="1" applyAlignment="1">
      <alignment vertical="center"/>
    </xf>
    <xf numFmtId="40" fontId="35" fillId="95" borderId="28" xfId="0" applyNumberFormat="1" applyFont="1" applyFill="1" applyBorder="1" applyAlignment="1">
      <alignment vertical="center"/>
    </xf>
    <xf numFmtId="40" fontId="35" fillId="100" borderId="28" xfId="0" applyNumberFormat="1" applyFont="1" applyFill="1" applyBorder="1" applyAlignment="1">
      <alignment vertical="center"/>
    </xf>
    <xf numFmtId="4" fontId="35" fillId="100" borderId="69" xfId="0" applyNumberFormat="1" applyFont="1" applyFill="1" applyBorder="1" applyAlignment="1">
      <alignment horizontal="right" vertical="center" indent="1"/>
    </xf>
    <xf numFmtId="40" fontId="35" fillId="95" borderId="28" xfId="0" applyNumberFormat="1" applyFont="1" applyFill="1" applyBorder="1" applyAlignment="1">
      <alignment horizontal="right" vertical="center"/>
    </xf>
    <xf numFmtId="40" fontId="35" fillId="103" borderId="28" xfId="0" applyNumberFormat="1" applyFont="1" applyFill="1" applyBorder="1" applyAlignment="1">
      <alignment vertical="center"/>
    </xf>
    <xf numFmtId="4" fontId="35" fillId="103" borderId="69" xfId="0" applyNumberFormat="1" applyFont="1" applyFill="1" applyBorder="1" applyAlignment="1">
      <alignment horizontal="right" vertical="center" indent="1"/>
    </xf>
    <xf numFmtId="40" fontId="35" fillId="107" borderId="28" xfId="0" applyNumberFormat="1" applyFont="1" applyFill="1" applyBorder="1" applyAlignment="1">
      <alignment vertical="center"/>
    </xf>
    <xf numFmtId="4" fontId="35" fillId="107" borderId="69" xfId="0" applyNumberFormat="1" applyFont="1" applyFill="1" applyBorder="1" applyAlignment="1">
      <alignment horizontal="right" vertical="center" indent="1"/>
    </xf>
    <xf numFmtId="40" fontId="35" fillId="115" borderId="28" xfId="0" applyNumberFormat="1" applyFont="1" applyFill="1" applyBorder="1" applyAlignment="1">
      <alignment vertical="center"/>
    </xf>
    <xf numFmtId="4" fontId="35" fillId="115" borderId="28" xfId="0" applyNumberFormat="1" applyFont="1" applyFill="1" applyBorder="1" applyAlignment="1">
      <alignment horizontal="right" vertical="center" indent="1"/>
    </xf>
    <xf numFmtId="40" fontId="35" fillId="112" borderId="84" xfId="0" applyNumberFormat="1" applyFont="1" applyFill="1" applyBorder="1" applyAlignment="1">
      <alignment vertical="center"/>
    </xf>
    <xf numFmtId="40" fontId="35" fillId="112" borderId="28" xfId="0" applyNumberFormat="1" applyFont="1" applyFill="1" applyBorder="1" applyAlignment="1">
      <alignment vertical="center"/>
    </xf>
    <xf numFmtId="4" fontId="35" fillId="112" borderId="69" xfId="0" applyNumberFormat="1" applyFont="1" applyFill="1" applyBorder="1" applyAlignment="1">
      <alignment horizontal="right" vertical="center" indent="1"/>
    </xf>
    <xf numFmtId="0" fontId="53" fillId="96" borderId="84" xfId="0" applyFont="1" applyFill="1" applyBorder="1" applyAlignment="1">
      <alignment horizontal="left" vertical="center" indent="2"/>
    </xf>
    <xf numFmtId="40" fontId="35" fillId="96" borderId="84" xfId="0" applyNumberFormat="1" applyFont="1" applyFill="1" applyBorder="1" applyAlignment="1">
      <alignment vertical="center"/>
    </xf>
    <xf numFmtId="40" fontId="35" fillId="96" borderId="69" xfId="0" applyNumberFormat="1" applyFont="1" applyFill="1" applyBorder="1" applyAlignment="1">
      <alignment vertical="center"/>
    </xf>
    <xf numFmtId="40" fontId="35" fillId="96" borderId="28" xfId="0" applyNumberFormat="1" applyFont="1" applyFill="1" applyBorder="1" applyAlignment="1">
      <alignment vertical="center"/>
    </xf>
    <xf numFmtId="40" fontId="35" fillId="99" borderId="28" xfId="0" applyNumberFormat="1" applyFont="1" applyFill="1" applyBorder="1" applyAlignment="1">
      <alignment vertical="center"/>
    </xf>
    <xf numFmtId="4" fontId="35" fillId="99" borderId="69" xfId="0" applyNumberFormat="1" applyFont="1" applyFill="1" applyBorder="1" applyAlignment="1">
      <alignment horizontal="right" vertical="center" indent="1"/>
    </xf>
    <xf numFmtId="40" fontId="35" fillId="96" borderId="28" xfId="0" applyNumberFormat="1" applyFont="1" applyFill="1" applyBorder="1" applyAlignment="1">
      <alignment horizontal="right" vertical="center"/>
    </xf>
    <xf numFmtId="40" fontId="35" fillId="104" borderId="28" xfId="0" applyNumberFormat="1" applyFont="1" applyFill="1" applyBorder="1" applyAlignment="1">
      <alignment vertical="center"/>
    </xf>
    <xf numFmtId="4" fontId="35" fillId="104" borderId="69" xfId="0" applyNumberFormat="1" applyFont="1" applyFill="1" applyBorder="1" applyAlignment="1">
      <alignment horizontal="right" vertical="center" indent="1"/>
    </xf>
    <xf numFmtId="40" fontId="35" fillId="106" borderId="28" xfId="0" applyNumberFormat="1" applyFont="1" applyFill="1" applyBorder="1" applyAlignment="1">
      <alignment vertical="center"/>
    </xf>
    <xf numFmtId="4" fontId="35" fillId="106" borderId="69" xfId="0" applyNumberFormat="1" applyFont="1" applyFill="1" applyBorder="1" applyAlignment="1">
      <alignment horizontal="right" vertical="center" indent="1"/>
    </xf>
    <xf numFmtId="40" fontId="35" fillId="116" borderId="28" xfId="0" applyNumberFormat="1" applyFont="1" applyFill="1" applyBorder="1" applyAlignment="1">
      <alignment vertical="center"/>
    </xf>
    <xf numFmtId="4" fontId="35" fillId="116" borderId="28" xfId="0" applyNumberFormat="1" applyFont="1" applyFill="1" applyBorder="1" applyAlignment="1">
      <alignment horizontal="right" vertical="center" indent="1"/>
    </xf>
    <xf numFmtId="40" fontId="35" fillId="111" borderId="84" xfId="0" applyNumberFormat="1" applyFont="1" applyFill="1" applyBorder="1" applyAlignment="1">
      <alignment vertical="center"/>
    </xf>
    <xf numFmtId="40" fontId="35" fillId="111" borderId="28" xfId="0" applyNumberFormat="1" applyFont="1" applyFill="1" applyBorder="1" applyAlignment="1">
      <alignment vertical="center"/>
    </xf>
    <xf numFmtId="4" fontId="35" fillId="111" borderId="69" xfId="0" applyNumberFormat="1" applyFont="1" applyFill="1" applyBorder="1" applyAlignment="1">
      <alignment horizontal="right" vertical="center" indent="1"/>
    </xf>
    <xf numFmtId="0" fontId="35" fillId="38" borderId="82" xfId="0" applyFont="1" applyFill="1" applyBorder="1" applyAlignment="1">
      <alignment horizontal="left" vertical="center" indent="2"/>
    </xf>
    <xf numFmtId="0" fontId="53" fillId="47" borderId="116" xfId="0" applyFont="1" applyFill="1" applyBorder="1" applyAlignment="1">
      <alignment horizontal="left" vertical="center" indent="2"/>
    </xf>
    <xf numFmtId="44" fontId="34" fillId="47" borderId="85" xfId="0" applyNumberFormat="1" applyFont="1" applyFill="1" applyBorder="1" applyAlignment="1">
      <alignment vertical="center"/>
    </xf>
    <xf numFmtId="44" fontId="34" fillId="68" borderId="105" xfId="0" applyNumberFormat="1" applyFont="1" applyFill="1" applyBorder="1" applyAlignment="1">
      <alignment vertical="center"/>
    </xf>
    <xf numFmtId="44" fontId="34" fillId="47" borderId="105" xfId="0" applyNumberFormat="1" applyFont="1" applyFill="1" applyBorder="1" applyAlignment="1">
      <alignment vertical="center"/>
    </xf>
    <xf numFmtId="44" fontId="34" fillId="58" borderId="105" xfId="0" applyNumberFormat="1" applyFont="1" applyFill="1" applyBorder="1" applyAlignment="1">
      <alignment vertical="center"/>
    </xf>
    <xf numFmtId="44" fontId="34" fillId="91" borderId="85" xfId="0" applyNumberFormat="1" applyFont="1" applyFill="1" applyBorder="1" applyAlignment="1">
      <alignment vertical="center"/>
    </xf>
    <xf numFmtId="44" fontId="34" fillId="91" borderId="105" xfId="0" applyNumberFormat="1" applyFont="1" applyFill="1" applyBorder="1" applyAlignment="1">
      <alignment vertical="center"/>
    </xf>
    <xf numFmtId="44" fontId="34" fillId="50" borderId="85" xfId="0" applyNumberFormat="1" applyFont="1" applyFill="1" applyBorder="1" applyAlignment="1">
      <alignment vertical="center"/>
    </xf>
    <xf numFmtId="44" fontId="34" fillId="50" borderId="74" xfId="0" applyNumberFormat="1" applyFont="1" applyFill="1" applyBorder="1" applyAlignment="1">
      <alignment vertical="center"/>
    </xf>
    <xf numFmtId="17" fontId="39" fillId="76" borderId="85" xfId="0" applyNumberFormat="1" applyFont="1" applyFill="1" applyBorder="1" applyAlignment="1">
      <alignment horizontal="left" vertical="center" indent="2"/>
    </xf>
    <xf numFmtId="17" fontId="39" fillId="76" borderId="73" xfId="0" applyNumberFormat="1" applyFont="1" applyFill="1" applyBorder="1" applyAlignment="1">
      <alignment horizontal="center" vertical="center"/>
    </xf>
    <xf numFmtId="17" fontId="39" fillId="77" borderId="74" xfId="0" applyNumberFormat="1" applyFont="1" applyFill="1" applyBorder="1" applyAlignment="1">
      <alignment horizontal="center" vertical="center" wrapText="1"/>
    </xf>
    <xf numFmtId="0" fontId="53" fillId="38" borderId="12" xfId="0" applyFont="1" applyFill="1" applyBorder="1" applyAlignment="1">
      <alignment horizontal="left" vertical="center" indent="2"/>
    </xf>
    <xf numFmtId="0" fontId="53" fillId="38" borderId="3" xfId="0" applyFont="1" applyFill="1" applyBorder="1" applyAlignment="1">
      <alignment horizontal="left" vertical="center" indent="2"/>
    </xf>
    <xf numFmtId="0" fontId="53" fillId="38" borderId="21" xfId="0" applyFont="1" applyFill="1" applyBorder="1" applyAlignment="1">
      <alignment horizontal="left" vertical="center" indent="2"/>
    </xf>
    <xf numFmtId="0" fontId="50" fillId="0" borderId="26" xfId="0" applyFont="1" applyBorder="1" applyAlignment="1">
      <alignment horizontal="center" vertical="center"/>
    </xf>
    <xf numFmtId="0" fontId="35" fillId="0" borderId="41" xfId="0" applyFont="1" applyBorder="1" applyAlignment="1">
      <alignment horizontal="center" vertical="center"/>
    </xf>
    <xf numFmtId="17" fontId="53" fillId="80" borderId="72" xfId="0" applyNumberFormat="1" applyFont="1" applyFill="1" applyBorder="1" applyAlignment="1">
      <alignment horizontal="center" vertical="center"/>
    </xf>
    <xf numFmtId="17" fontId="53" fillId="80" borderId="31" xfId="0" applyNumberFormat="1" applyFont="1" applyFill="1" applyBorder="1" applyAlignment="1">
      <alignment horizontal="center" vertical="center"/>
    </xf>
    <xf numFmtId="17" fontId="53" fillId="81" borderId="31" xfId="0" applyNumberFormat="1" applyFont="1" applyFill="1" applyBorder="1" applyAlignment="1">
      <alignment horizontal="center" vertical="center"/>
    </xf>
    <xf numFmtId="17" fontId="53" fillId="29" borderId="47" xfId="0" applyNumberFormat="1" applyFont="1" applyFill="1" applyBorder="1" applyAlignment="1">
      <alignment horizontal="center" vertical="center" wrapText="1"/>
    </xf>
    <xf numFmtId="17" fontId="53" fillId="80" borderId="47" xfId="0" applyNumberFormat="1" applyFont="1" applyFill="1" applyBorder="1" applyAlignment="1">
      <alignment horizontal="center" vertical="center"/>
    </xf>
    <xf numFmtId="17" fontId="53" fillId="82" borderId="31" xfId="0" applyNumberFormat="1" applyFont="1" applyFill="1" applyBorder="1" applyAlignment="1">
      <alignment horizontal="center" vertical="center"/>
    </xf>
    <xf numFmtId="17" fontId="53" fillId="74" borderId="31" xfId="0" applyNumberFormat="1" applyFont="1" applyFill="1" applyBorder="1" applyAlignment="1">
      <alignment horizontal="center" vertical="center"/>
    </xf>
    <xf numFmtId="17" fontId="53" fillId="31" borderId="47" xfId="0" applyNumberFormat="1" applyFont="1" applyFill="1" applyBorder="1" applyAlignment="1">
      <alignment horizontal="center" vertical="center" wrapText="1"/>
    </xf>
    <xf numFmtId="17" fontId="53" fillId="85" borderId="47" xfId="0" applyNumberFormat="1" applyFont="1" applyFill="1" applyBorder="1" applyAlignment="1">
      <alignment horizontal="center" vertical="center" wrapText="1"/>
    </xf>
    <xf numFmtId="17" fontId="39" fillId="69" borderId="9" xfId="0" applyNumberFormat="1" applyFont="1" applyFill="1" applyBorder="1" applyAlignment="1">
      <alignment horizontal="center" vertical="center"/>
    </xf>
    <xf numFmtId="0" fontId="53" fillId="14" borderId="1" xfId="0" applyFont="1" applyFill="1" applyBorder="1" applyAlignment="1">
      <alignment horizontal="left" vertical="center" indent="2"/>
    </xf>
    <xf numFmtId="165" fontId="35" fillId="14" borderId="84" xfId="0" applyNumberFormat="1" applyFont="1" applyFill="1" applyBorder="1" applyAlignment="1">
      <alignment vertical="center"/>
    </xf>
    <xf numFmtId="165" fontId="35" fillId="14" borderId="1" xfId="0" applyNumberFormat="1" applyFont="1" applyFill="1" applyBorder="1" applyAlignment="1">
      <alignment vertical="center"/>
    </xf>
    <xf numFmtId="165" fontId="34" fillId="97" borderId="84" xfId="0" applyNumberFormat="1" applyFont="1" applyFill="1" applyBorder="1" applyAlignment="1">
      <alignment vertical="center"/>
    </xf>
    <xf numFmtId="165" fontId="34" fillId="97" borderId="1" xfId="0" applyNumberFormat="1" applyFont="1" applyFill="1" applyBorder="1" applyAlignment="1">
      <alignment vertical="center"/>
    </xf>
    <xf numFmtId="165" fontId="34" fillId="97" borderId="69" xfId="0" applyNumberFormat="1" applyFont="1" applyFill="1" applyBorder="1" applyAlignment="1">
      <alignment horizontal="right" vertical="center" indent="1"/>
    </xf>
    <xf numFmtId="165" fontId="35" fillId="14" borderId="69" xfId="0" applyNumberFormat="1" applyFont="1" applyFill="1" applyBorder="1" applyAlignment="1">
      <alignment vertical="center"/>
    </xf>
    <xf numFmtId="165" fontId="35" fillId="101" borderId="84" xfId="0" applyNumberFormat="1" applyFont="1" applyFill="1" applyBorder="1" applyAlignment="1">
      <alignment vertical="center"/>
    </xf>
    <xf numFmtId="165" fontId="35" fillId="101" borderId="1" xfId="0" applyNumberFormat="1" applyFont="1" applyFill="1" applyBorder="1" applyAlignment="1">
      <alignment vertical="center"/>
    </xf>
    <xf numFmtId="40" fontId="35" fillId="101" borderId="1" xfId="0" applyNumberFormat="1" applyFont="1" applyFill="1" applyBorder="1" applyAlignment="1">
      <alignment vertical="center"/>
    </xf>
    <xf numFmtId="165" fontId="35" fillId="105" borderId="84" xfId="0" applyNumberFormat="1" applyFont="1" applyFill="1" applyBorder="1" applyAlignment="1">
      <alignment vertical="center"/>
    </xf>
    <xf numFmtId="165" fontId="35" fillId="105" borderId="1" xfId="0" applyNumberFormat="1" applyFont="1" applyFill="1" applyBorder="1" applyAlignment="1">
      <alignment vertical="center"/>
    </xf>
    <xf numFmtId="165" fontId="35" fillId="105" borderId="69" xfId="0" applyNumberFormat="1" applyFont="1" applyFill="1" applyBorder="1" applyAlignment="1">
      <alignment horizontal="right" vertical="center" indent="1"/>
    </xf>
    <xf numFmtId="4" fontId="35" fillId="113" borderId="1" xfId="0" applyNumberFormat="1" applyFont="1" applyFill="1" applyBorder="1" applyAlignment="1">
      <alignment vertical="center"/>
    </xf>
    <xf numFmtId="40" fontId="35" fillId="113" borderId="69" xfId="0" applyNumberFormat="1" applyFont="1" applyFill="1" applyBorder="1" applyAlignment="1">
      <alignment horizontal="right" vertical="center" indent="1"/>
    </xf>
    <xf numFmtId="165" fontId="35" fillId="109" borderId="1" xfId="0" applyNumberFormat="1" applyFont="1" applyFill="1" applyBorder="1" applyAlignment="1">
      <alignment vertical="center"/>
    </xf>
    <xf numFmtId="0" fontId="35" fillId="109" borderId="1" xfId="0" applyFont="1" applyFill="1" applyBorder="1" applyAlignment="1">
      <alignment vertical="center"/>
    </xf>
    <xf numFmtId="0" fontId="35" fillId="109" borderId="43" xfId="0" applyFont="1" applyFill="1" applyBorder="1" applyAlignment="1">
      <alignment horizontal="right" vertical="center" indent="1"/>
    </xf>
    <xf numFmtId="0" fontId="35" fillId="38" borderId="27" xfId="0" applyFont="1" applyFill="1" applyBorder="1" applyAlignment="1">
      <alignment horizontal="left" vertical="center" indent="2"/>
    </xf>
    <xf numFmtId="0" fontId="53" fillId="11" borderId="46" xfId="0" applyFont="1" applyFill="1" applyBorder="1" applyAlignment="1">
      <alignment horizontal="left" vertical="center" indent="2"/>
    </xf>
    <xf numFmtId="40" fontId="35" fillId="11" borderId="28" xfId="0" applyNumberFormat="1" applyFont="1" applyFill="1" applyBorder="1" applyAlignment="1">
      <alignment vertical="center"/>
    </xf>
    <xf numFmtId="40" fontId="35" fillId="11" borderId="69" xfId="0" applyNumberFormat="1" applyFont="1" applyFill="1" applyBorder="1" applyAlignment="1">
      <alignment vertical="center"/>
    </xf>
    <xf numFmtId="40" fontId="35" fillId="11" borderId="84" xfId="0" applyNumberFormat="1" applyFont="1" applyFill="1" applyBorder="1" applyAlignment="1">
      <alignment vertical="center"/>
    </xf>
    <xf numFmtId="4" fontId="35" fillId="88" borderId="69" xfId="0" applyNumberFormat="1" applyFont="1" applyFill="1" applyBorder="1" applyAlignment="1">
      <alignment horizontal="right" vertical="center" indent="1"/>
    </xf>
    <xf numFmtId="0" fontId="53" fillId="15" borderId="46" xfId="0" applyFont="1" applyFill="1" applyBorder="1" applyAlignment="1">
      <alignment horizontal="left" vertical="center" indent="2"/>
    </xf>
    <xf numFmtId="40" fontId="35" fillId="15" borderId="28" xfId="0" applyNumberFormat="1" applyFont="1" applyFill="1" applyBorder="1" applyAlignment="1">
      <alignment vertical="center"/>
    </xf>
    <xf numFmtId="40" fontId="35" fillId="15" borderId="69" xfId="0" applyNumberFormat="1" applyFont="1" applyFill="1" applyBorder="1" applyAlignment="1">
      <alignment vertical="center"/>
    </xf>
    <xf numFmtId="40" fontId="35" fillId="15" borderId="84" xfId="0" applyNumberFormat="1" applyFont="1" applyFill="1" applyBorder="1" applyAlignment="1">
      <alignment vertical="center"/>
    </xf>
    <xf numFmtId="4" fontId="35" fillId="114" borderId="69" xfId="0" applyNumberFormat="1" applyFont="1" applyFill="1" applyBorder="1" applyAlignment="1">
      <alignment horizontal="right" vertical="center" indent="1"/>
    </xf>
    <xf numFmtId="0" fontId="53" fillId="16" borderId="46" xfId="0" applyFont="1" applyFill="1" applyBorder="1" applyAlignment="1">
      <alignment horizontal="left" vertical="center" indent="2"/>
    </xf>
    <xf numFmtId="40" fontId="35" fillId="16" borderId="28" xfId="0" applyNumberFormat="1" applyFont="1" applyFill="1" applyBorder="1" applyAlignment="1">
      <alignment vertical="center"/>
    </xf>
    <xf numFmtId="40" fontId="35" fillId="16" borderId="69" xfId="0" applyNumberFormat="1" applyFont="1" applyFill="1" applyBorder="1" applyAlignment="1">
      <alignment vertical="center"/>
    </xf>
    <xf numFmtId="40" fontId="35" fillId="16" borderId="84" xfId="0" applyNumberFormat="1" applyFont="1" applyFill="1" applyBorder="1" applyAlignment="1">
      <alignment vertical="center"/>
    </xf>
    <xf numFmtId="4" fontId="35" fillId="115" borderId="69" xfId="0" applyNumberFormat="1" applyFont="1" applyFill="1" applyBorder="1" applyAlignment="1">
      <alignment horizontal="right" vertical="center" indent="1"/>
    </xf>
    <xf numFmtId="0" fontId="53" fillId="17" borderId="46" xfId="0" applyFont="1" applyFill="1" applyBorder="1" applyAlignment="1">
      <alignment horizontal="left" vertical="center" indent="2"/>
    </xf>
    <xf numFmtId="40" fontId="35" fillId="17" borderId="28" xfId="0" applyNumberFormat="1" applyFont="1" applyFill="1" applyBorder="1" applyAlignment="1">
      <alignment vertical="center"/>
    </xf>
    <xf numFmtId="40" fontId="35" fillId="17" borderId="69" xfId="0" applyNumberFormat="1" applyFont="1" applyFill="1" applyBorder="1" applyAlignment="1">
      <alignment vertical="center"/>
    </xf>
    <xf numFmtId="40" fontId="35" fillId="17" borderId="84" xfId="0" applyNumberFormat="1" applyFont="1" applyFill="1" applyBorder="1" applyAlignment="1">
      <alignment vertical="center"/>
    </xf>
    <xf numFmtId="4" fontId="35" fillId="116" borderId="69" xfId="0" applyNumberFormat="1" applyFont="1" applyFill="1" applyBorder="1" applyAlignment="1">
      <alignment horizontal="right" vertical="center" indent="1"/>
    </xf>
    <xf numFmtId="0" fontId="53" fillId="47" borderId="29" xfId="0" applyFont="1" applyFill="1" applyBorder="1" applyAlignment="1">
      <alignment horizontal="left" vertical="center" indent="4"/>
    </xf>
    <xf numFmtId="44" fontId="34" fillId="119" borderId="106" xfId="0" applyNumberFormat="1" applyFont="1" applyFill="1" applyBorder="1" applyAlignment="1">
      <alignment vertical="center"/>
    </xf>
    <xf numFmtId="44" fontId="34" fillId="120" borderId="106" xfId="0" applyNumberFormat="1" applyFont="1" applyFill="1" applyBorder="1" applyAlignment="1">
      <alignment vertical="center"/>
    </xf>
    <xf numFmtId="44" fontId="34" fillId="133" borderId="106" xfId="0" applyNumberFormat="1" applyFont="1" applyFill="1" applyBorder="1" applyAlignment="1">
      <alignment vertical="center"/>
    </xf>
    <xf numFmtId="44" fontId="34" fillId="121" borderId="106" xfId="0" applyNumberFormat="1" applyFont="1" applyFill="1" applyBorder="1" applyAlignment="1">
      <alignment vertical="center"/>
    </xf>
    <xf numFmtId="44" fontId="34" fillId="129" borderId="106" xfId="0" applyNumberFormat="1" applyFont="1" applyFill="1" applyBorder="1" applyAlignment="1">
      <alignment vertical="center"/>
    </xf>
    <xf numFmtId="0" fontId="33" fillId="4" borderId="1" xfId="0" applyFont="1" applyFill="1" applyBorder="1" applyAlignment="1">
      <alignment vertical="center"/>
    </xf>
    <xf numFmtId="0" fontId="50" fillId="0" borderId="0" xfId="0" applyFont="1" applyAlignment="1">
      <alignment vertical="center"/>
    </xf>
    <xf numFmtId="0" fontId="51" fillId="0" borderId="0" xfId="0" applyFont="1" applyAlignment="1">
      <alignment vertical="center"/>
    </xf>
    <xf numFmtId="0" fontId="50" fillId="0" borderId="1" xfId="0" applyFont="1" applyBorder="1" applyAlignment="1">
      <alignment vertical="center"/>
    </xf>
    <xf numFmtId="0" fontId="51" fillId="0" borderId="1" xfId="0" applyFont="1" applyBorder="1" applyAlignment="1">
      <alignment vertical="center"/>
    </xf>
    <xf numFmtId="0" fontId="55" fillId="0" borderId="4" xfId="0" applyFont="1" applyBorder="1" applyAlignment="1">
      <alignment vertical="center"/>
    </xf>
    <xf numFmtId="0" fontId="53" fillId="75" borderId="29" xfId="0" applyFont="1" applyFill="1" applyBorder="1" applyAlignment="1">
      <alignment horizontal="left" vertical="center" indent="2"/>
    </xf>
    <xf numFmtId="17" fontId="53" fillId="80" borderId="51" xfId="0" applyNumberFormat="1" applyFont="1" applyFill="1" applyBorder="1" applyAlignment="1">
      <alignment horizontal="center" vertical="center"/>
    </xf>
    <xf numFmtId="17" fontId="53" fillId="80" borderId="50" xfId="0" applyNumberFormat="1" applyFont="1" applyFill="1" applyBorder="1" applyAlignment="1">
      <alignment horizontal="center" vertical="center"/>
    </xf>
    <xf numFmtId="17" fontId="53" fillId="70" borderId="51" xfId="0" applyNumberFormat="1" applyFont="1" applyFill="1" applyBorder="1" applyAlignment="1">
      <alignment horizontal="center" vertical="center"/>
    </xf>
    <xf numFmtId="17" fontId="53" fillId="70" borderId="52" xfId="0" applyNumberFormat="1" applyFont="1" applyFill="1" applyBorder="1" applyAlignment="1">
      <alignment horizontal="center" vertical="center"/>
    </xf>
    <xf numFmtId="17" fontId="53" fillId="71" borderId="75" xfId="0" applyNumberFormat="1" applyFont="1" applyFill="1" applyBorder="1" applyAlignment="1">
      <alignment horizontal="center" vertical="center" wrapText="1"/>
    </xf>
    <xf numFmtId="17" fontId="53" fillId="80" borderId="64" xfId="0" applyNumberFormat="1" applyFont="1" applyFill="1" applyBorder="1" applyAlignment="1">
      <alignment horizontal="center" vertical="center"/>
    </xf>
    <xf numFmtId="17" fontId="53" fillId="72" borderId="51" xfId="0" applyNumberFormat="1" applyFont="1" applyFill="1" applyBorder="1" applyAlignment="1">
      <alignment horizontal="center" vertical="center"/>
    </xf>
    <xf numFmtId="17" fontId="53" fillId="72" borderId="52" xfId="0" applyNumberFormat="1" applyFont="1" applyFill="1" applyBorder="1" applyAlignment="1">
      <alignment horizontal="center" vertical="center"/>
    </xf>
    <xf numFmtId="17" fontId="53" fillId="73" borderId="50" xfId="0" applyNumberFormat="1" applyFont="1" applyFill="1" applyBorder="1" applyAlignment="1">
      <alignment horizontal="center" vertical="center" wrapText="1"/>
    </xf>
    <xf numFmtId="17" fontId="53" fillId="74" borderId="51" xfId="0" applyNumberFormat="1" applyFont="1" applyFill="1" applyBorder="1" applyAlignment="1">
      <alignment horizontal="center" vertical="center"/>
    </xf>
    <xf numFmtId="17" fontId="53" fillId="74" borderId="52" xfId="0" applyNumberFormat="1" applyFont="1" applyFill="1" applyBorder="1" applyAlignment="1">
      <alignment horizontal="center" vertical="center"/>
    </xf>
    <xf numFmtId="17" fontId="53" fillId="31" borderId="50" xfId="0" applyNumberFormat="1" applyFont="1" applyFill="1" applyBorder="1" applyAlignment="1">
      <alignment horizontal="center" vertical="center" wrapText="1"/>
    </xf>
    <xf numFmtId="17" fontId="53" fillId="84" borderId="51" xfId="0" applyNumberFormat="1" applyFont="1" applyFill="1" applyBorder="1" applyAlignment="1">
      <alignment horizontal="center" vertical="center"/>
    </xf>
    <xf numFmtId="17" fontId="53" fillId="84" borderId="52" xfId="0" applyNumberFormat="1" applyFont="1" applyFill="1" applyBorder="1" applyAlignment="1">
      <alignment horizontal="center" vertical="center"/>
    </xf>
    <xf numFmtId="17" fontId="29" fillId="85" borderId="50" xfId="0" applyNumberFormat="1" applyFont="1" applyFill="1" applyBorder="1" applyAlignment="1">
      <alignment horizontal="center" vertical="center" wrapText="1"/>
    </xf>
    <xf numFmtId="17" fontId="39" fillId="69" borderId="51" xfId="0" applyNumberFormat="1" applyFont="1" applyFill="1" applyBorder="1" applyAlignment="1">
      <alignment horizontal="center" vertical="center"/>
    </xf>
    <xf numFmtId="17" fontId="39" fillId="49" borderId="50" xfId="0" applyNumberFormat="1" applyFont="1" applyFill="1" applyBorder="1" applyAlignment="1">
      <alignment horizontal="center" vertical="center" wrapText="1"/>
    </xf>
    <xf numFmtId="0" fontId="53" fillId="43" borderId="113" xfId="0" applyFont="1" applyFill="1" applyBorder="1" applyAlignment="1">
      <alignment horizontal="left" vertical="center" indent="2"/>
    </xf>
    <xf numFmtId="165" fontId="34" fillId="43" borderId="1" xfId="0" applyNumberFormat="1" applyFont="1" applyFill="1" applyBorder="1" applyAlignment="1">
      <alignment vertical="center"/>
    </xf>
    <xf numFmtId="165" fontId="34" fillId="43" borderId="43" xfId="0" applyNumberFormat="1" applyFont="1" applyFill="1" applyBorder="1" applyAlignment="1">
      <alignment vertical="center"/>
    </xf>
    <xf numFmtId="165" fontId="34" fillId="64" borderId="1" xfId="0" applyNumberFormat="1" applyFont="1" applyFill="1" applyBorder="1" applyAlignment="1">
      <alignment vertical="center"/>
    </xf>
    <xf numFmtId="165" fontId="34" fillId="43" borderId="39" xfId="0" applyNumberFormat="1" applyFont="1" applyFill="1" applyBorder="1" applyAlignment="1">
      <alignment vertical="center"/>
    </xf>
    <xf numFmtId="165" fontId="34" fillId="54" borderId="1" xfId="0" applyNumberFormat="1" applyFont="1" applyFill="1" applyBorder="1" applyAlignment="1">
      <alignment vertical="center"/>
    </xf>
    <xf numFmtId="40" fontId="34" fillId="54" borderId="43" xfId="0" applyNumberFormat="1" applyFont="1" applyFill="1" applyBorder="1" applyAlignment="1">
      <alignment vertical="center"/>
    </xf>
    <xf numFmtId="165" fontId="34" fillId="59" borderId="1" xfId="0" applyNumberFormat="1" applyFont="1" applyFill="1" applyBorder="1" applyAlignment="1">
      <alignment vertical="center"/>
    </xf>
    <xf numFmtId="165" fontId="34" fillId="59" borderId="43" xfId="0" applyNumberFormat="1" applyFont="1" applyFill="1" applyBorder="1" applyAlignment="1">
      <alignment vertical="center"/>
    </xf>
    <xf numFmtId="4" fontId="34" fillId="87" borderId="1" xfId="0" applyNumberFormat="1" applyFont="1" applyFill="1" applyBorder="1" applyAlignment="1">
      <alignment vertical="center"/>
    </xf>
    <xf numFmtId="40" fontId="34" fillId="87" borderId="43" xfId="0" applyNumberFormat="1" applyFont="1" applyFill="1" applyBorder="1" applyAlignment="1">
      <alignment vertical="center"/>
    </xf>
    <xf numFmtId="165" fontId="34" fillId="53" borderId="1" xfId="0" applyNumberFormat="1" applyFont="1" applyFill="1" applyBorder="1" applyAlignment="1">
      <alignment vertical="center"/>
    </xf>
    <xf numFmtId="0" fontId="34" fillId="53" borderId="1" xfId="0" applyFont="1" applyFill="1" applyBorder="1" applyAlignment="1">
      <alignment vertical="center"/>
    </xf>
    <xf numFmtId="0" fontId="34" fillId="53" borderId="43" xfId="0" applyFont="1" applyFill="1" applyBorder="1" applyAlignment="1">
      <alignment vertical="center"/>
    </xf>
    <xf numFmtId="0" fontId="35" fillId="38" borderId="60" xfId="0" applyFont="1" applyFill="1" applyBorder="1" applyAlignment="1">
      <alignment horizontal="left" vertical="center" indent="2"/>
    </xf>
    <xf numFmtId="4" fontId="35" fillId="9" borderId="9" xfId="0" applyNumberFormat="1" applyFont="1" applyFill="1" applyBorder="1" applyAlignment="1">
      <alignment horizontal="right" vertical="center" indent="2"/>
    </xf>
    <xf numFmtId="4" fontId="35" fillId="86" borderId="46" xfId="0" applyNumberFormat="1" applyFont="1" applyFill="1" applyBorder="1" applyAlignment="1">
      <alignment horizontal="right" vertical="center" indent="2"/>
    </xf>
    <xf numFmtId="4" fontId="35" fillId="38" borderId="46" xfId="0" applyNumberFormat="1" applyFont="1" applyFill="1" applyBorder="1" applyAlignment="1">
      <alignment horizontal="right" vertical="center" indent="2"/>
    </xf>
    <xf numFmtId="0" fontId="53" fillId="44" borderId="113" xfId="0" applyFont="1" applyFill="1" applyBorder="1" applyAlignment="1">
      <alignment horizontal="left" vertical="center" indent="2"/>
    </xf>
    <xf numFmtId="40" fontId="34" fillId="44" borderId="1" xfId="0" applyNumberFormat="1" applyFont="1" applyFill="1" applyBorder="1" applyAlignment="1">
      <alignment horizontal="right" vertical="center" indent="1"/>
    </xf>
    <xf numFmtId="40" fontId="34" fillId="44" borderId="43" xfId="0" applyNumberFormat="1" applyFont="1" applyFill="1" applyBorder="1" applyAlignment="1">
      <alignment horizontal="right" vertical="center" indent="1"/>
    </xf>
    <xf numFmtId="40" fontId="34" fillId="65" borderId="1" xfId="0" applyNumberFormat="1" applyFont="1" applyFill="1" applyBorder="1" applyAlignment="1">
      <alignment horizontal="right" vertical="center" indent="1"/>
    </xf>
    <xf numFmtId="4" fontId="34" fillId="65" borderId="1" xfId="0" applyNumberFormat="1" applyFont="1" applyFill="1" applyBorder="1" applyAlignment="1">
      <alignment horizontal="right" vertical="center" indent="2"/>
    </xf>
    <xf numFmtId="40" fontId="34" fillId="44" borderId="39" xfId="0" applyNumberFormat="1" applyFont="1" applyFill="1" applyBorder="1" applyAlignment="1">
      <alignment horizontal="right" vertical="center" indent="1"/>
    </xf>
    <xf numFmtId="40" fontId="34" fillId="55" borderId="1" xfId="0" applyNumberFormat="1" applyFont="1" applyFill="1" applyBorder="1" applyAlignment="1">
      <alignment horizontal="right" vertical="center" indent="1"/>
    </xf>
    <xf numFmtId="4" fontId="34" fillId="55" borderId="43" xfId="0" applyNumberFormat="1" applyFont="1" applyFill="1" applyBorder="1" applyAlignment="1">
      <alignment horizontal="right" vertical="center" indent="2"/>
    </xf>
    <xf numFmtId="40" fontId="34" fillId="60" borderId="1" xfId="0" applyNumberFormat="1" applyFont="1" applyFill="1" applyBorder="1" applyAlignment="1">
      <alignment horizontal="right" vertical="center" indent="1"/>
    </xf>
    <xf numFmtId="4" fontId="34" fillId="60" borderId="43" xfId="0" applyNumberFormat="1" applyFont="1" applyFill="1" applyBorder="1" applyAlignment="1">
      <alignment horizontal="right" vertical="center" indent="2"/>
    </xf>
    <xf numFmtId="40" fontId="34" fillId="44" borderId="43" xfId="0" applyNumberFormat="1" applyFont="1" applyFill="1" applyBorder="1" applyAlignment="1">
      <alignment horizontal="right" vertical="center" indent="2"/>
    </xf>
    <xf numFmtId="40" fontId="34" fillId="88" borderId="1" xfId="0" applyNumberFormat="1" applyFont="1" applyFill="1" applyBorder="1" applyAlignment="1">
      <alignment horizontal="right" vertical="center" indent="1"/>
    </xf>
    <xf numFmtId="4" fontId="34" fillId="88" borderId="43" xfId="0" applyNumberFormat="1" applyFont="1" applyFill="1" applyBorder="1" applyAlignment="1">
      <alignment horizontal="right" vertical="center" indent="2"/>
    </xf>
    <xf numFmtId="40" fontId="34" fillId="42" borderId="1" xfId="0" applyNumberFormat="1" applyFont="1" applyFill="1" applyBorder="1" applyAlignment="1">
      <alignment horizontal="right" vertical="center" indent="1"/>
    </xf>
    <xf numFmtId="4" fontId="34" fillId="42" borderId="43" xfId="0" applyNumberFormat="1" applyFont="1" applyFill="1" applyBorder="1" applyAlignment="1">
      <alignment horizontal="right" vertical="center" indent="2"/>
    </xf>
    <xf numFmtId="0" fontId="53" fillId="45" borderId="113" xfId="0" applyFont="1" applyFill="1" applyBorder="1" applyAlignment="1">
      <alignment horizontal="left" vertical="center" indent="2"/>
    </xf>
    <xf numFmtId="40" fontId="34" fillId="45" borderId="1" xfId="0" applyNumberFormat="1" applyFont="1" applyFill="1" applyBorder="1" applyAlignment="1">
      <alignment horizontal="right" vertical="center" indent="1"/>
    </xf>
    <xf numFmtId="40" fontId="34" fillId="45" borderId="43" xfId="0" applyNumberFormat="1" applyFont="1" applyFill="1" applyBorder="1" applyAlignment="1">
      <alignment horizontal="right" vertical="center" indent="1"/>
    </xf>
    <xf numFmtId="40" fontId="34" fillId="66" borderId="1" xfId="0" applyNumberFormat="1" applyFont="1" applyFill="1" applyBorder="1" applyAlignment="1">
      <alignment horizontal="right" vertical="center" indent="1"/>
    </xf>
    <xf numFmtId="4" fontId="34" fillId="66" borderId="1" xfId="0" applyNumberFormat="1" applyFont="1" applyFill="1" applyBorder="1" applyAlignment="1">
      <alignment horizontal="right" vertical="center" indent="2"/>
    </xf>
    <xf numFmtId="40" fontId="34" fillId="45" borderId="39" xfId="0" applyNumberFormat="1" applyFont="1" applyFill="1" applyBorder="1" applyAlignment="1">
      <alignment horizontal="right" vertical="center" indent="1"/>
    </xf>
    <xf numFmtId="40" fontId="34" fillId="56" borderId="1" xfId="0" applyNumberFormat="1" applyFont="1" applyFill="1" applyBorder="1" applyAlignment="1">
      <alignment horizontal="right" vertical="center" indent="1"/>
    </xf>
    <xf numFmtId="4" fontId="34" fillId="56" borderId="43" xfId="0" applyNumberFormat="1" applyFont="1" applyFill="1" applyBorder="1" applyAlignment="1">
      <alignment horizontal="right" vertical="center" indent="2"/>
    </xf>
    <xf numFmtId="40" fontId="34" fillId="61" borderId="1" xfId="0" applyNumberFormat="1" applyFont="1" applyFill="1" applyBorder="1" applyAlignment="1">
      <alignment horizontal="right" vertical="center" indent="1"/>
    </xf>
    <xf numFmtId="4" fontId="34" fillId="61" borderId="43" xfId="0" applyNumberFormat="1" applyFont="1" applyFill="1" applyBorder="1" applyAlignment="1">
      <alignment horizontal="right" vertical="center" indent="2"/>
    </xf>
    <xf numFmtId="40" fontId="34" fillId="45" borderId="43" xfId="0" applyNumberFormat="1" applyFont="1" applyFill="1" applyBorder="1" applyAlignment="1">
      <alignment horizontal="right" vertical="center" indent="2"/>
    </xf>
    <xf numFmtId="40" fontId="34" fillId="89" borderId="1" xfId="0" applyNumberFormat="1" applyFont="1" applyFill="1" applyBorder="1" applyAlignment="1">
      <alignment horizontal="right" vertical="center" indent="1"/>
    </xf>
    <xf numFmtId="4" fontId="34" fillId="89" borderId="43" xfId="0" applyNumberFormat="1" applyFont="1" applyFill="1" applyBorder="1" applyAlignment="1">
      <alignment horizontal="right" vertical="center" indent="2"/>
    </xf>
    <xf numFmtId="40" fontId="34" fillId="52" borderId="1" xfId="0" applyNumberFormat="1" applyFont="1" applyFill="1" applyBorder="1" applyAlignment="1">
      <alignment horizontal="right" vertical="center" indent="1"/>
    </xf>
    <xf numFmtId="4" fontId="34" fillId="52" borderId="43" xfId="0" applyNumberFormat="1" applyFont="1" applyFill="1" applyBorder="1" applyAlignment="1">
      <alignment horizontal="right" vertical="center" indent="2"/>
    </xf>
    <xf numFmtId="0" fontId="53" fillId="46" borderId="113" xfId="0" applyFont="1" applyFill="1" applyBorder="1" applyAlignment="1">
      <alignment horizontal="left" vertical="center" indent="2"/>
    </xf>
    <xf numFmtId="40" fontId="34" fillId="46" borderId="1" xfId="0" applyNumberFormat="1" applyFont="1" applyFill="1" applyBorder="1" applyAlignment="1">
      <alignment horizontal="right" vertical="center" indent="1"/>
    </xf>
    <xf numFmtId="40" fontId="34" fillId="46" borderId="43" xfId="0" applyNumberFormat="1" applyFont="1" applyFill="1" applyBorder="1" applyAlignment="1">
      <alignment horizontal="right" vertical="center" indent="1"/>
    </xf>
    <xf numFmtId="40" fontId="34" fillId="67" borderId="1" xfId="0" applyNumberFormat="1" applyFont="1" applyFill="1" applyBorder="1" applyAlignment="1">
      <alignment horizontal="right" vertical="center" indent="1"/>
    </xf>
    <xf numFmtId="4" fontId="34" fillId="67" borderId="1" xfId="0" applyNumberFormat="1" applyFont="1" applyFill="1" applyBorder="1" applyAlignment="1">
      <alignment horizontal="right" vertical="center" indent="2"/>
    </xf>
    <xf numFmtId="40" fontId="34" fillId="46" borderId="39" xfId="0" applyNumberFormat="1" applyFont="1" applyFill="1" applyBorder="1" applyAlignment="1">
      <alignment horizontal="right" vertical="center" indent="1"/>
    </xf>
    <xf numFmtId="40" fontId="34" fillId="57" borderId="1" xfId="0" applyNumberFormat="1" applyFont="1" applyFill="1" applyBorder="1" applyAlignment="1">
      <alignment horizontal="right" vertical="center" indent="1"/>
    </xf>
    <xf numFmtId="4" fontId="34" fillId="57" borderId="43" xfId="0" applyNumberFormat="1" applyFont="1" applyFill="1" applyBorder="1" applyAlignment="1">
      <alignment horizontal="right" vertical="center" indent="2"/>
    </xf>
    <xf numFmtId="40" fontId="34" fillId="62" borderId="1" xfId="0" applyNumberFormat="1" applyFont="1" applyFill="1" applyBorder="1" applyAlignment="1">
      <alignment horizontal="right" vertical="center" indent="1"/>
    </xf>
    <xf numFmtId="4" fontId="34" fillId="62" borderId="43" xfId="0" applyNumberFormat="1" applyFont="1" applyFill="1" applyBorder="1" applyAlignment="1">
      <alignment horizontal="right" vertical="center" indent="2"/>
    </xf>
    <xf numFmtId="40" fontId="34" fillId="46" borderId="43" xfId="0" applyNumberFormat="1" applyFont="1" applyFill="1" applyBorder="1" applyAlignment="1">
      <alignment horizontal="right" vertical="center" indent="2"/>
    </xf>
    <xf numFmtId="40" fontId="34" fillId="90" borderId="1" xfId="0" applyNumberFormat="1" applyFont="1" applyFill="1" applyBorder="1" applyAlignment="1">
      <alignment horizontal="right" vertical="center" indent="1"/>
    </xf>
    <xf numFmtId="4" fontId="34" fillId="90" borderId="43" xfId="0" applyNumberFormat="1" applyFont="1" applyFill="1" applyBorder="1" applyAlignment="1">
      <alignment horizontal="right" vertical="center" indent="2"/>
    </xf>
    <xf numFmtId="40" fontId="34" fillId="51" borderId="1" xfId="0" applyNumberFormat="1" applyFont="1" applyFill="1" applyBorder="1" applyAlignment="1">
      <alignment horizontal="right" vertical="center" indent="1"/>
    </xf>
    <xf numFmtId="4" fontId="34" fillId="51" borderId="43" xfId="0" applyNumberFormat="1" applyFont="1" applyFill="1" applyBorder="1" applyAlignment="1">
      <alignment horizontal="right" vertical="center" indent="2"/>
    </xf>
    <xf numFmtId="0" fontId="35" fillId="38" borderId="113" xfId="0" applyFont="1" applyFill="1" applyBorder="1" applyAlignment="1">
      <alignment horizontal="left" vertical="center" indent="2"/>
    </xf>
    <xf numFmtId="40" fontId="35" fillId="38" borderId="1" xfId="0" applyNumberFormat="1" applyFont="1" applyFill="1" applyBorder="1" applyAlignment="1">
      <alignment horizontal="right" vertical="center" indent="1"/>
    </xf>
    <xf numFmtId="40" fontId="35" fillId="38" borderId="43" xfId="0" applyNumberFormat="1" applyFont="1" applyFill="1" applyBorder="1" applyAlignment="1">
      <alignment horizontal="right" vertical="center" indent="1"/>
    </xf>
    <xf numFmtId="40" fontId="35" fillId="9" borderId="1" xfId="0" applyNumberFormat="1" applyFont="1" applyFill="1" applyBorder="1" applyAlignment="1">
      <alignment horizontal="right" vertical="center" indent="1"/>
    </xf>
    <xf numFmtId="40" fontId="35" fillId="9" borderId="26" xfId="0" applyNumberFormat="1" applyFont="1" applyFill="1" applyBorder="1" applyAlignment="1">
      <alignment horizontal="right" vertical="center" indent="1"/>
    </xf>
    <xf numFmtId="4" fontId="35" fillId="9" borderId="26" xfId="0" applyNumberFormat="1" applyFont="1" applyFill="1" applyBorder="1" applyAlignment="1">
      <alignment horizontal="right" vertical="center" indent="2"/>
    </xf>
    <xf numFmtId="40" fontId="35" fillId="38" borderId="79" xfId="0" applyNumberFormat="1" applyFont="1" applyFill="1" applyBorder="1" applyAlignment="1">
      <alignment horizontal="right" vertical="center" indent="1"/>
    </xf>
    <xf numFmtId="40" fontId="35" fillId="38" borderId="48" xfId="0" applyNumberFormat="1" applyFont="1" applyFill="1" applyBorder="1" applyAlignment="1">
      <alignment horizontal="right" vertical="center" indent="1"/>
    </xf>
    <xf numFmtId="40" fontId="35" fillId="19" borderId="48" xfId="0" applyNumberFormat="1" applyFont="1" applyFill="1" applyBorder="1" applyAlignment="1">
      <alignment horizontal="right" vertical="center" indent="1"/>
    </xf>
    <xf numFmtId="40" fontId="35" fillId="19" borderId="26" xfId="0" applyNumberFormat="1" applyFont="1" applyFill="1" applyBorder="1" applyAlignment="1">
      <alignment horizontal="right" vertical="center" indent="1"/>
    </xf>
    <xf numFmtId="4" fontId="35" fillId="19" borderId="80" xfId="0" applyNumberFormat="1" applyFont="1" applyFill="1" applyBorder="1" applyAlignment="1">
      <alignment horizontal="right" vertical="center" indent="2"/>
    </xf>
    <xf numFmtId="40" fontId="35" fillId="41" borderId="48" xfId="0" applyNumberFormat="1" applyFont="1" applyFill="1" applyBorder="1" applyAlignment="1">
      <alignment horizontal="right" vertical="center" indent="1"/>
    </xf>
    <xf numFmtId="40" fontId="35" fillId="41" borderId="26" xfId="0" applyNumberFormat="1" applyFont="1" applyFill="1" applyBorder="1" applyAlignment="1">
      <alignment horizontal="right" vertical="center" indent="1"/>
    </xf>
    <xf numFmtId="40" fontId="35" fillId="38" borderId="47" xfId="0" applyNumberFormat="1" applyFont="1" applyFill="1" applyBorder="1" applyAlignment="1">
      <alignment horizontal="right" vertical="center" indent="2"/>
    </xf>
    <xf numFmtId="40" fontId="35" fillId="86" borderId="48" xfId="0" applyNumberFormat="1" applyFont="1" applyFill="1" applyBorder="1" applyAlignment="1">
      <alignment horizontal="right" vertical="center" indent="1"/>
    </xf>
    <xf numFmtId="40" fontId="35" fillId="86" borderId="26" xfId="0" applyNumberFormat="1" applyFont="1" applyFill="1" applyBorder="1" applyAlignment="1">
      <alignment horizontal="right" vertical="center" indent="1"/>
    </xf>
    <xf numFmtId="4" fontId="35" fillId="86" borderId="47" xfId="0" applyNumberFormat="1" applyFont="1" applyFill="1" applyBorder="1" applyAlignment="1">
      <alignment horizontal="right" vertical="center" indent="2"/>
    </xf>
    <xf numFmtId="4" fontId="35" fillId="38" borderId="47" xfId="0" applyNumberFormat="1" applyFont="1" applyFill="1" applyBorder="1" applyAlignment="1">
      <alignment horizontal="right" vertical="center" indent="2"/>
    </xf>
    <xf numFmtId="44" fontId="34" fillId="47" borderId="106" xfId="0" applyNumberFormat="1" applyFont="1" applyFill="1" applyBorder="1" applyAlignment="1">
      <alignment horizontal="center" vertical="center"/>
    </xf>
    <xf numFmtId="44" fontId="34" fillId="47" borderId="74" xfId="0" applyNumberFormat="1" applyFont="1" applyFill="1" applyBorder="1" applyAlignment="1">
      <alignment horizontal="center" vertical="center"/>
    </xf>
    <xf numFmtId="44" fontId="34" fillId="68" borderId="106" xfId="0" applyNumberFormat="1" applyFont="1" applyFill="1" applyBorder="1" applyAlignment="1">
      <alignment horizontal="center" vertical="center"/>
    </xf>
    <xf numFmtId="44" fontId="34" fillId="68" borderId="73" xfId="0" applyNumberFormat="1" applyFont="1" applyFill="1" applyBorder="1" applyAlignment="1">
      <alignment horizontal="center" vertical="center"/>
    </xf>
    <xf numFmtId="44" fontId="34" fillId="68" borderId="105" xfId="0" applyNumberFormat="1" applyFont="1" applyFill="1" applyBorder="1" applyAlignment="1">
      <alignment horizontal="center" vertical="center"/>
    </xf>
    <xf numFmtId="44" fontId="34" fillId="47" borderId="85" xfId="0" applyNumberFormat="1" applyFont="1" applyFill="1" applyBorder="1" applyAlignment="1">
      <alignment horizontal="center" vertical="center"/>
    </xf>
    <xf numFmtId="44" fontId="34" fillId="58" borderId="106" xfId="0" applyNumberFormat="1" applyFont="1" applyFill="1" applyBorder="1" applyAlignment="1">
      <alignment horizontal="center" vertical="center"/>
    </xf>
    <xf numFmtId="44" fontId="34" fillId="58" borderId="73" xfId="0" applyNumberFormat="1" applyFont="1" applyFill="1" applyBorder="1" applyAlignment="1">
      <alignment horizontal="center" vertical="center"/>
    </xf>
    <xf numFmtId="44" fontId="34" fillId="58" borderId="74" xfId="0" applyNumberFormat="1" applyFont="1" applyFill="1" applyBorder="1" applyAlignment="1">
      <alignment horizontal="center" vertical="center"/>
    </xf>
    <xf numFmtId="44" fontId="34" fillId="63" borderId="106" xfId="0" applyNumberFormat="1" applyFont="1" applyFill="1" applyBorder="1" applyAlignment="1">
      <alignment horizontal="center" vertical="center"/>
    </xf>
    <xf numFmtId="44" fontId="34" fillId="63" borderId="73" xfId="0" applyNumberFormat="1" applyFont="1" applyFill="1" applyBorder="1" applyAlignment="1">
      <alignment horizontal="center" vertical="center"/>
    </xf>
    <xf numFmtId="44" fontId="34" fillId="63" borderId="74" xfId="0" applyNumberFormat="1" applyFont="1" applyFill="1" applyBorder="1" applyAlignment="1">
      <alignment horizontal="center" vertical="center"/>
    </xf>
    <xf numFmtId="44" fontId="34" fillId="91" borderId="106" xfId="0" applyNumberFormat="1" applyFont="1" applyFill="1" applyBorder="1" applyAlignment="1">
      <alignment horizontal="center" vertical="center"/>
    </xf>
    <xf numFmtId="44" fontId="34" fillId="91" borderId="73" xfId="0" applyNumberFormat="1" applyFont="1" applyFill="1" applyBorder="1" applyAlignment="1">
      <alignment horizontal="center" vertical="center"/>
    </xf>
    <xf numFmtId="44" fontId="34" fillId="91" borderId="74" xfId="0" applyNumberFormat="1" applyFont="1" applyFill="1" applyBorder="1" applyAlignment="1">
      <alignment horizontal="center" vertical="center"/>
    </xf>
    <xf numFmtId="44" fontId="34" fillId="50" borderId="106" xfId="0" applyNumberFormat="1" applyFont="1" applyFill="1" applyBorder="1" applyAlignment="1">
      <alignment horizontal="center" vertical="center"/>
    </xf>
    <xf numFmtId="44" fontId="34" fillId="50" borderId="73" xfId="0" applyNumberFormat="1" applyFont="1" applyFill="1" applyBorder="1" applyAlignment="1">
      <alignment horizontal="center" vertical="center"/>
    </xf>
    <xf numFmtId="44" fontId="34" fillId="50" borderId="74" xfId="0" applyNumberFormat="1" applyFont="1" applyFill="1" applyBorder="1" applyAlignment="1">
      <alignment horizontal="center" vertical="center"/>
    </xf>
    <xf numFmtId="17" fontId="39" fillId="76" borderId="29" xfId="0" applyNumberFormat="1" applyFont="1" applyFill="1" applyBorder="1" applyAlignment="1">
      <alignment horizontal="left" vertical="center" indent="2"/>
    </xf>
    <xf numFmtId="17" fontId="39" fillId="76" borderId="85" xfId="0" applyNumberFormat="1" applyFont="1" applyFill="1" applyBorder="1" applyAlignment="1">
      <alignment horizontal="center" vertical="center"/>
    </xf>
    <xf numFmtId="17" fontId="39" fillId="76" borderId="105" xfId="0" applyNumberFormat="1" applyFont="1" applyFill="1" applyBorder="1" applyAlignment="1">
      <alignment horizontal="center" vertical="center"/>
    </xf>
    <xf numFmtId="0" fontId="53" fillId="38" borderId="61" xfId="0" applyFont="1" applyFill="1" applyBorder="1" applyAlignment="1">
      <alignment horizontal="left" vertical="center" indent="2"/>
    </xf>
    <xf numFmtId="44" fontId="35" fillId="38" borderId="66" xfId="0" applyNumberFormat="1" applyFont="1" applyFill="1" applyBorder="1" applyAlignment="1">
      <alignment horizontal="center" vertical="center"/>
    </xf>
    <xf numFmtId="44" fontId="35" fillId="38" borderId="27" xfId="0" applyNumberFormat="1" applyFont="1" applyFill="1" applyBorder="1" applyAlignment="1">
      <alignment horizontal="center" vertical="center"/>
    </xf>
    <xf numFmtId="44" fontId="35" fillId="38" borderId="45" xfId="0" applyNumberFormat="1" applyFont="1" applyFill="1" applyBorder="1" applyAlignment="1">
      <alignment horizontal="center" vertical="center"/>
    </xf>
    <xf numFmtId="0" fontId="53" fillId="38" borderId="60" xfId="0" applyFont="1" applyFill="1" applyBorder="1" applyAlignment="1">
      <alignment horizontal="left" vertical="center" indent="2"/>
    </xf>
    <xf numFmtId="44" fontId="35" fillId="38" borderId="40" xfId="0" applyNumberFormat="1" applyFont="1" applyFill="1" applyBorder="1" applyAlignment="1">
      <alignment horizontal="center" vertical="center"/>
    </xf>
    <xf numFmtId="44" fontId="35" fillId="38" borderId="3" xfId="0" applyNumberFormat="1" applyFont="1" applyFill="1" applyBorder="1" applyAlignment="1">
      <alignment horizontal="center" vertical="center"/>
    </xf>
    <xf numFmtId="44" fontId="35" fillId="38" borderId="46" xfId="0" applyNumberFormat="1" applyFont="1" applyFill="1" applyBorder="1" applyAlignment="1">
      <alignment horizontal="center" vertical="center"/>
    </xf>
    <xf numFmtId="0" fontId="53" fillId="38" borderId="107" xfId="0" applyFont="1" applyFill="1" applyBorder="1" applyAlignment="1">
      <alignment horizontal="left" vertical="center" indent="2"/>
    </xf>
    <xf numFmtId="44" fontId="35" fillId="38" borderId="72" xfId="0" applyNumberFormat="1" applyFont="1" applyFill="1" applyBorder="1" applyAlignment="1">
      <alignment horizontal="center" vertical="center"/>
    </xf>
    <xf numFmtId="44" fontId="35" fillId="38" borderId="21" xfId="0" applyNumberFormat="1" applyFont="1" applyFill="1" applyBorder="1" applyAlignment="1">
      <alignment horizontal="center" vertical="center"/>
    </xf>
    <xf numFmtId="44" fontId="35" fillId="38" borderId="47" xfId="0" applyNumberFormat="1" applyFont="1" applyFill="1" applyBorder="1" applyAlignment="1">
      <alignment horizontal="center" vertical="center"/>
    </xf>
    <xf numFmtId="44" fontId="34" fillId="47" borderId="73" xfId="0" applyNumberFormat="1" applyFont="1" applyFill="1" applyBorder="1" applyAlignment="1">
      <alignment horizontal="center" vertical="center"/>
    </xf>
    <xf numFmtId="0" fontId="56" fillId="26" borderId="37" xfId="0" applyFont="1" applyFill="1" applyBorder="1" applyAlignment="1">
      <alignment horizontal="center" vertical="center" wrapText="1"/>
    </xf>
    <xf numFmtId="166" fontId="56" fillId="26" borderId="37" xfId="0" applyNumberFormat="1" applyFont="1" applyFill="1" applyBorder="1" applyAlignment="1">
      <alignment horizontal="center" vertical="center" wrapText="1"/>
    </xf>
    <xf numFmtId="166" fontId="56" fillId="26" borderId="37" xfId="2" applyNumberFormat="1" applyFont="1" applyFill="1" applyBorder="1" applyAlignment="1">
      <alignment horizontal="center" vertical="center" wrapText="1"/>
    </xf>
    <xf numFmtId="0" fontId="56" fillId="26" borderId="38" xfId="0" applyFont="1" applyFill="1" applyBorder="1" applyAlignment="1">
      <alignment horizontal="center" vertical="center" wrapText="1"/>
    </xf>
    <xf numFmtId="0" fontId="56" fillId="26" borderId="36" xfId="0" applyFont="1" applyFill="1" applyBorder="1" applyAlignment="1">
      <alignment horizontal="center" vertical="center" wrapText="1"/>
    </xf>
    <xf numFmtId="0" fontId="35" fillId="9" borderId="12"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5" fillId="9" borderId="12" xfId="0" applyFont="1" applyFill="1" applyBorder="1" applyAlignment="1">
      <alignment horizontal="center" vertical="center"/>
    </xf>
    <xf numFmtId="168" fontId="35" fillId="9" borderId="12" xfId="0" applyNumberFormat="1" applyFont="1" applyFill="1" applyBorder="1" applyAlignment="1">
      <alignment horizontal="center" vertical="center"/>
    </xf>
    <xf numFmtId="165" fontId="35" fillId="9" borderId="12" xfId="3" applyNumberFormat="1" applyFont="1" applyFill="1" applyBorder="1" applyAlignment="1">
      <alignment horizontal="center" vertical="center"/>
    </xf>
    <xf numFmtId="165" fontId="35" fillId="9" borderId="12" xfId="0" applyNumberFormat="1" applyFont="1" applyFill="1" applyBorder="1" applyAlignment="1">
      <alignment horizontal="center" vertical="center"/>
    </xf>
    <xf numFmtId="2" fontId="35" fillId="9" borderId="12" xfId="0" applyNumberFormat="1" applyFont="1" applyFill="1" applyBorder="1" applyAlignment="1">
      <alignment horizontal="center" vertical="center"/>
    </xf>
    <xf numFmtId="9" fontId="35" fillId="9" borderId="12" xfId="4" applyFont="1" applyFill="1" applyBorder="1" applyAlignment="1">
      <alignment horizontal="center" vertical="center"/>
    </xf>
    <xf numFmtId="169" fontId="35" fillId="9" borderId="12" xfId="3" applyNumberFormat="1" applyFont="1" applyFill="1" applyBorder="1" applyAlignment="1">
      <alignment horizontal="center" vertical="center"/>
    </xf>
    <xf numFmtId="0" fontId="35" fillId="9" borderId="3" xfId="0" applyFont="1" applyFill="1" applyBorder="1" applyAlignment="1">
      <alignment horizontal="center" vertical="center"/>
    </xf>
    <xf numFmtId="168" fontId="35" fillId="9" borderId="3" xfId="0" applyNumberFormat="1" applyFont="1" applyFill="1" applyBorder="1" applyAlignment="1">
      <alignment horizontal="center" vertical="center"/>
    </xf>
    <xf numFmtId="165" fontId="35" fillId="9" borderId="3" xfId="3" applyNumberFormat="1" applyFont="1" applyFill="1" applyBorder="1" applyAlignment="1">
      <alignment horizontal="center" vertical="center"/>
    </xf>
    <xf numFmtId="165" fontId="35" fillId="9" borderId="3" xfId="0" applyNumberFormat="1" applyFont="1" applyFill="1" applyBorder="1" applyAlignment="1">
      <alignment horizontal="center" vertical="center"/>
    </xf>
    <xf numFmtId="2" fontId="35" fillId="9" borderId="3" xfId="0" applyNumberFormat="1" applyFont="1" applyFill="1" applyBorder="1" applyAlignment="1">
      <alignment horizontal="center" vertical="center"/>
    </xf>
    <xf numFmtId="9" fontId="35" fillId="9" borderId="3" xfId="4" applyFont="1" applyFill="1" applyBorder="1" applyAlignment="1">
      <alignment horizontal="center" vertical="center"/>
    </xf>
    <xf numFmtId="169" fontId="35" fillId="9" borderId="3" xfId="3" applyNumberFormat="1" applyFont="1" applyFill="1" applyBorder="1" applyAlignment="1">
      <alignment horizontal="center" vertical="center"/>
    </xf>
    <xf numFmtId="0" fontId="35" fillId="9" borderId="21" xfId="0" applyFont="1" applyFill="1" applyBorder="1" applyAlignment="1">
      <alignment horizontal="center" vertical="center"/>
    </xf>
    <xf numFmtId="168" fontId="35" fillId="9" borderId="21" xfId="0" applyNumberFormat="1" applyFont="1" applyFill="1" applyBorder="1" applyAlignment="1">
      <alignment horizontal="center" vertical="center"/>
    </xf>
    <xf numFmtId="165" fontId="35" fillId="9" borderId="21" xfId="3" applyNumberFormat="1" applyFont="1" applyFill="1" applyBorder="1" applyAlignment="1">
      <alignment horizontal="center" vertical="center"/>
    </xf>
    <xf numFmtId="165" fontId="35" fillId="9" borderId="21" xfId="0" applyNumberFormat="1" applyFont="1" applyFill="1" applyBorder="1" applyAlignment="1">
      <alignment horizontal="center" vertical="center"/>
    </xf>
    <xf numFmtId="2" fontId="35" fillId="9" borderId="21" xfId="0" applyNumberFormat="1" applyFont="1" applyFill="1" applyBorder="1" applyAlignment="1">
      <alignment horizontal="center" vertical="center"/>
    </xf>
    <xf numFmtId="9" fontId="35" fillId="9" borderId="21" xfId="4" applyFont="1" applyFill="1" applyBorder="1" applyAlignment="1">
      <alignment horizontal="center" vertical="center"/>
    </xf>
    <xf numFmtId="169" fontId="35" fillId="9" borderId="21" xfId="3" applyNumberFormat="1" applyFont="1" applyFill="1" applyBorder="1" applyAlignment="1">
      <alignment horizontal="center" vertical="center"/>
    </xf>
    <xf numFmtId="0" fontId="42" fillId="21" borderId="12" xfId="0" applyFont="1" applyFill="1" applyBorder="1" applyAlignment="1">
      <alignment horizontal="center" vertical="center"/>
    </xf>
    <xf numFmtId="0" fontId="42" fillId="21" borderId="45" xfId="0" applyFont="1" applyFill="1" applyBorder="1" applyAlignment="1">
      <alignment horizontal="center" vertical="center"/>
    </xf>
    <xf numFmtId="0" fontId="42" fillId="21" borderId="30" xfId="0" applyFont="1" applyFill="1" applyBorder="1" applyAlignment="1">
      <alignment horizontal="center" vertical="center"/>
    </xf>
    <xf numFmtId="0" fontId="42" fillId="21" borderId="27" xfId="0" quotePrefix="1" applyFont="1" applyFill="1" applyBorder="1" applyAlignment="1">
      <alignment horizontal="center" vertical="center"/>
    </xf>
    <xf numFmtId="0" fontId="42" fillId="33" borderId="3" xfId="0" applyFont="1" applyFill="1" applyBorder="1" applyAlignment="1">
      <alignment horizontal="center" vertical="center"/>
    </xf>
    <xf numFmtId="0" fontId="42" fillId="33" borderId="46" xfId="0" applyFont="1" applyFill="1" applyBorder="1" applyAlignment="1">
      <alignment horizontal="center" vertical="center"/>
    </xf>
    <xf numFmtId="0" fontId="42" fillId="33" borderId="10" xfId="0" applyFont="1" applyFill="1" applyBorder="1" applyAlignment="1">
      <alignment horizontal="center" vertical="center"/>
    </xf>
    <xf numFmtId="0" fontId="42" fillId="33" borderId="9" xfId="0" applyFont="1" applyFill="1" applyBorder="1" applyAlignment="1">
      <alignment horizontal="center" vertical="center"/>
    </xf>
    <xf numFmtId="0" fontId="34" fillId="38" borderId="3" xfId="0" applyFont="1" applyFill="1" applyBorder="1" applyAlignment="1">
      <alignment horizontal="left" vertical="center" indent="3"/>
    </xf>
    <xf numFmtId="0" fontId="35" fillId="38" borderId="3" xfId="0" applyFont="1" applyFill="1" applyBorder="1" applyAlignment="1">
      <alignment horizontal="left" vertical="center" indent="3"/>
    </xf>
    <xf numFmtId="166" fontId="34" fillId="40" borderId="21" xfId="2" applyNumberFormat="1" applyFont="1" applyFill="1" applyBorder="1" applyAlignment="1">
      <alignment horizontal="left" vertical="center" indent="3"/>
    </xf>
    <xf numFmtId="0" fontId="34" fillId="38" borderId="34" xfId="0" applyFont="1" applyFill="1" applyBorder="1" applyAlignment="1">
      <alignment horizontal="left" vertical="center" indent="3"/>
    </xf>
    <xf numFmtId="0" fontId="35" fillId="38" borderId="21" xfId="0" applyFont="1" applyFill="1" applyBorder="1" applyAlignment="1">
      <alignment horizontal="left" vertical="center" indent="3"/>
    </xf>
    <xf numFmtId="166" fontId="34" fillId="40" borderId="3" xfId="2" applyNumberFormat="1" applyFont="1" applyFill="1" applyBorder="1" applyAlignment="1">
      <alignment horizontal="left" vertical="center" indent="3"/>
    </xf>
    <xf numFmtId="166" fontId="34" fillId="40" borderId="1" xfId="2" applyNumberFormat="1" applyFont="1" applyFill="1" applyBorder="1" applyAlignment="1">
      <alignment horizontal="left" vertical="center" indent="3"/>
    </xf>
    <xf numFmtId="0" fontId="42" fillId="25" borderId="49" xfId="0" applyFont="1" applyFill="1" applyBorder="1" applyAlignment="1">
      <alignment horizontal="center" vertical="center" wrapText="1"/>
    </xf>
    <xf numFmtId="0" fontId="42" fillId="25" borderId="19" xfId="0" applyFont="1" applyFill="1" applyBorder="1" applyAlignment="1">
      <alignment horizontal="center" vertical="center" wrapText="1"/>
    </xf>
    <xf numFmtId="0" fontId="42" fillId="25" borderId="1" xfId="0" applyFont="1" applyFill="1" applyBorder="1" applyAlignment="1">
      <alignment horizontal="center" vertical="center" wrapText="1"/>
    </xf>
    <xf numFmtId="0" fontId="42" fillId="27" borderId="30" xfId="0" applyFont="1" applyFill="1" applyBorder="1" applyAlignment="1">
      <alignment horizontal="center" vertical="center" wrapText="1"/>
    </xf>
    <xf numFmtId="0" fontId="42" fillId="27" borderId="12" xfId="0" applyFont="1" applyFill="1" applyBorder="1" applyAlignment="1">
      <alignment horizontal="center" vertical="center" wrapText="1"/>
    </xf>
    <xf numFmtId="43" fontId="35" fillId="19" borderId="3" xfId="2" applyFont="1" applyFill="1" applyBorder="1" applyAlignment="1">
      <alignment horizontal="center" vertical="center"/>
    </xf>
    <xf numFmtId="43" fontId="35" fillId="19" borderId="30" xfId="2" applyFont="1" applyFill="1" applyBorder="1" applyAlignment="1">
      <alignment horizontal="center" vertical="center"/>
    </xf>
    <xf numFmtId="43" fontId="35" fillId="19" borderId="12" xfId="2" applyFont="1" applyFill="1" applyBorder="1" applyAlignment="1">
      <alignment horizontal="center" vertical="center"/>
    </xf>
    <xf numFmtId="43" fontId="35" fillId="41" borderId="10" xfId="2" applyFont="1" applyFill="1" applyBorder="1" applyAlignment="1">
      <alignment horizontal="center" vertical="center"/>
    </xf>
    <xf numFmtId="43" fontId="35" fillId="41" borderId="3" xfId="2" applyFont="1" applyFill="1" applyBorder="1" applyAlignment="1">
      <alignment horizontal="center" vertical="center"/>
    </xf>
    <xf numFmtId="43" fontId="35" fillId="19" borderId="10" xfId="2" applyFont="1" applyFill="1" applyBorder="1" applyAlignment="1">
      <alignment horizontal="center" vertical="center"/>
    </xf>
    <xf numFmtId="43" fontId="35" fillId="19" borderId="3" xfId="0" applyNumberFormat="1" applyFont="1" applyFill="1" applyBorder="1" applyAlignment="1">
      <alignment horizontal="center" vertical="center"/>
    </xf>
    <xf numFmtId="43" fontId="35" fillId="19" borderId="10" xfId="0" applyNumberFormat="1" applyFont="1" applyFill="1" applyBorder="1" applyAlignment="1">
      <alignment horizontal="center" vertical="center"/>
    </xf>
    <xf numFmtId="0" fontId="35" fillId="4" borderId="0" xfId="0" applyFont="1" applyFill="1"/>
    <xf numFmtId="0" fontId="32" fillId="4" borderId="0" xfId="0" applyFont="1" applyFill="1"/>
    <xf numFmtId="0" fontId="35" fillId="0" borderId="0" xfId="0" applyFont="1" applyAlignment="1">
      <alignment vertical="center"/>
    </xf>
    <xf numFmtId="0" fontId="57" fillId="0" borderId="2" xfId="0" applyFont="1" applyBorder="1" applyAlignment="1">
      <alignment vertical="center"/>
    </xf>
    <xf numFmtId="0" fontId="53" fillId="75" borderId="56" xfId="0" applyFont="1" applyFill="1" applyBorder="1" applyAlignment="1">
      <alignment horizontal="left" vertical="center" indent="2"/>
    </xf>
    <xf numFmtId="17" fontId="53" fillId="117" borderId="36" xfId="0" applyNumberFormat="1" applyFont="1" applyFill="1" applyBorder="1" applyAlignment="1">
      <alignment horizontal="center" vertical="center"/>
    </xf>
    <xf numFmtId="17" fontId="53" fillId="117" borderId="50" xfId="0" applyNumberFormat="1" applyFont="1" applyFill="1" applyBorder="1" applyAlignment="1">
      <alignment horizontal="center" vertical="center"/>
    </xf>
    <xf numFmtId="17" fontId="53" fillId="117" borderId="67" xfId="0" applyNumberFormat="1" applyFont="1" applyFill="1" applyBorder="1" applyAlignment="1">
      <alignment horizontal="center" vertical="center"/>
    </xf>
    <xf numFmtId="17" fontId="53" fillId="70" borderId="36" xfId="0" applyNumberFormat="1" applyFont="1" applyFill="1" applyBorder="1" applyAlignment="1">
      <alignment horizontal="center" vertical="center"/>
    </xf>
    <xf numFmtId="17" fontId="53" fillId="70" borderId="32" xfId="0" applyNumberFormat="1" applyFont="1" applyFill="1" applyBorder="1" applyAlignment="1">
      <alignment horizontal="center" vertical="center"/>
    </xf>
    <xf numFmtId="17" fontId="53" fillId="71" borderId="50" xfId="0" applyNumberFormat="1" applyFont="1" applyFill="1" applyBorder="1" applyAlignment="1">
      <alignment horizontal="center" vertical="center" wrapText="1"/>
    </xf>
    <xf numFmtId="17" fontId="53" fillId="117" borderId="121" xfId="0" applyNumberFormat="1" applyFont="1" applyFill="1" applyBorder="1" applyAlignment="1">
      <alignment horizontal="center" vertical="center"/>
    </xf>
    <xf numFmtId="17" fontId="53" fillId="72" borderId="82" xfId="0" applyNumberFormat="1" applyFont="1" applyFill="1" applyBorder="1" applyAlignment="1">
      <alignment horizontal="center" vertical="center"/>
    </xf>
    <xf numFmtId="17" fontId="53" fillId="73" borderId="67" xfId="0" applyNumberFormat="1" applyFont="1" applyFill="1" applyBorder="1" applyAlignment="1">
      <alignment horizontal="center" vertical="center" wrapText="1"/>
    </xf>
    <xf numFmtId="17" fontId="53" fillId="78" borderId="36" xfId="0" applyNumberFormat="1" applyFont="1" applyFill="1" applyBorder="1" applyAlignment="1">
      <alignment horizontal="center" vertical="center"/>
    </xf>
    <xf numFmtId="17" fontId="53" fillId="78" borderId="32" xfId="0" applyNumberFormat="1" applyFont="1" applyFill="1" applyBorder="1" applyAlignment="1">
      <alignment horizontal="center" vertical="center"/>
    </xf>
    <xf numFmtId="17" fontId="53" fillId="79" borderId="67" xfId="0" applyNumberFormat="1" applyFont="1" applyFill="1" applyBorder="1" applyAlignment="1">
      <alignment horizontal="center" vertical="center" wrapText="1"/>
    </xf>
    <xf numFmtId="17" fontId="53" fillId="125" borderId="36" xfId="0" applyNumberFormat="1" applyFont="1" applyFill="1" applyBorder="1" applyAlignment="1">
      <alignment horizontal="center" vertical="center"/>
    </xf>
    <xf numFmtId="17" fontId="53" fillId="125" borderId="32" xfId="0" applyNumberFormat="1" applyFont="1" applyFill="1" applyBorder="1" applyAlignment="1">
      <alignment horizontal="center" vertical="center"/>
    </xf>
    <xf numFmtId="17" fontId="53" fillId="126" borderId="67" xfId="0" applyNumberFormat="1" applyFont="1" applyFill="1" applyBorder="1" applyAlignment="1">
      <alignment horizontal="center" vertical="center" wrapText="1"/>
    </xf>
    <xf numFmtId="0" fontId="34" fillId="0" borderId="0" xfId="0" applyFont="1" applyAlignment="1">
      <alignment horizontal="center" vertical="center"/>
    </xf>
    <xf numFmtId="0" fontId="35" fillId="38" borderId="87" xfId="1" applyFont="1" applyFill="1" applyBorder="1" applyAlignment="1">
      <alignment horizontal="left" vertical="center" indent="2"/>
    </xf>
    <xf numFmtId="4" fontId="35" fillId="38" borderId="10" xfId="0" applyNumberFormat="1" applyFont="1" applyFill="1" applyBorder="1" applyAlignment="1">
      <alignment horizontal="center" vertical="center"/>
    </xf>
    <xf numFmtId="4" fontId="35" fillId="38" borderId="46" xfId="0" applyNumberFormat="1" applyFont="1" applyFill="1" applyBorder="1" applyAlignment="1">
      <alignment horizontal="center" vertical="center"/>
    </xf>
    <xf numFmtId="4" fontId="35" fillId="9" borderId="10" xfId="0" applyNumberFormat="1" applyFont="1" applyFill="1" applyBorder="1" applyAlignment="1">
      <alignment horizontal="center" vertical="center"/>
    </xf>
    <xf numFmtId="4" fontId="35" fillId="9" borderId="9" xfId="0" applyNumberFormat="1" applyFont="1" applyFill="1" applyBorder="1" applyAlignment="1">
      <alignment horizontal="center" vertical="center"/>
    </xf>
    <xf numFmtId="4" fontId="35" fillId="9" borderId="46" xfId="0" applyNumberFormat="1" applyFont="1" applyFill="1" applyBorder="1" applyAlignment="1">
      <alignment horizontal="center" vertical="center"/>
    </xf>
    <xf numFmtId="4" fontId="35" fillId="19" borderId="83" xfId="0" applyNumberFormat="1" applyFont="1" applyFill="1" applyBorder="1" applyAlignment="1">
      <alignment horizontal="center" vertical="center"/>
    </xf>
    <xf numFmtId="4" fontId="35" fillId="19" borderId="12" xfId="0" applyNumberFormat="1" applyFont="1" applyFill="1" applyBorder="1" applyAlignment="1">
      <alignment horizontal="center" vertical="center"/>
    </xf>
    <xf numFmtId="4" fontId="35" fillId="19" borderId="68" xfId="0" applyNumberFormat="1" applyFont="1" applyFill="1" applyBorder="1" applyAlignment="1">
      <alignment horizontal="center" vertical="center"/>
    </xf>
    <xf numFmtId="4" fontId="35" fillId="41" borderId="10" xfId="0" applyNumberFormat="1" applyFont="1" applyFill="1" applyBorder="1" applyAlignment="1">
      <alignment horizontal="center" vertical="center"/>
    </xf>
    <xf numFmtId="4" fontId="35" fillId="41" borderId="3" xfId="0" applyNumberFormat="1" applyFont="1" applyFill="1" applyBorder="1" applyAlignment="1">
      <alignment horizontal="center" vertical="center"/>
    </xf>
    <xf numFmtId="4" fontId="35" fillId="41" borderId="46" xfId="0" applyNumberFormat="1" applyFont="1" applyFill="1" applyBorder="1" applyAlignment="1">
      <alignment horizontal="center" vertical="center"/>
    </xf>
    <xf numFmtId="4" fontId="35" fillId="86" borderId="10" xfId="0" applyNumberFormat="1" applyFont="1" applyFill="1" applyBorder="1" applyAlignment="1">
      <alignment horizontal="center" vertical="center"/>
    </xf>
    <xf numFmtId="4" fontId="35" fillId="86" borderId="3" xfId="0" applyNumberFormat="1" applyFont="1" applyFill="1" applyBorder="1" applyAlignment="1">
      <alignment horizontal="center" vertical="center"/>
    </xf>
    <xf numFmtId="4" fontId="35" fillId="86" borderId="46" xfId="0" applyNumberFormat="1" applyFont="1" applyFill="1" applyBorder="1" applyAlignment="1">
      <alignment horizontal="center" vertical="center"/>
    </xf>
    <xf numFmtId="4" fontId="35" fillId="38" borderId="30" xfId="0" applyNumberFormat="1" applyFont="1" applyFill="1" applyBorder="1" applyAlignment="1">
      <alignment horizontal="center" vertical="center"/>
    </xf>
    <xf numFmtId="4" fontId="35" fillId="38" borderId="12" xfId="0" applyNumberFormat="1" applyFont="1" applyFill="1" applyBorder="1" applyAlignment="1">
      <alignment horizontal="center" vertical="center"/>
    </xf>
    <xf numFmtId="4" fontId="35" fillId="38" borderId="59" xfId="0" applyNumberFormat="1" applyFont="1" applyFill="1" applyBorder="1" applyAlignment="1">
      <alignment horizontal="center" vertical="center"/>
    </xf>
    <xf numFmtId="0" fontId="35" fillId="38" borderId="57" xfId="1" applyFont="1" applyFill="1" applyBorder="1" applyAlignment="1">
      <alignment horizontal="left" vertical="center" indent="2"/>
    </xf>
    <xf numFmtId="4" fontId="35" fillId="19" borderId="28" xfId="0" applyNumberFormat="1" applyFont="1" applyFill="1" applyBorder="1" applyAlignment="1">
      <alignment horizontal="center" vertical="center"/>
    </xf>
    <xf numFmtId="4" fontId="35" fillId="19" borderId="3" xfId="0" applyNumberFormat="1" applyFont="1" applyFill="1" applyBorder="1" applyAlignment="1">
      <alignment horizontal="center" vertical="center"/>
    </xf>
    <xf numFmtId="4" fontId="35" fillId="19" borderId="69" xfId="0" applyNumberFormat="1" applyFont="1" applyFill="1" applyBorder="1" applyAlignment="1">
      <alignment horizontal="center" vertical="center"/>
    </xf>
    <xf numFmtId="4" fontId="35" fillId="38" borderId="3" xfId="0" applyNumberFormat="1" applyFont="1" applyFill="1" applyBorder="1" applyAlignment="1">
      <alignment horizontal="center" vertical="center"/>
    </xf>
    <xf numFmtId="4" fontId="35" fillId="38" borderId="8" xfId="0" applyNumberFormat="1" applyFont="1" applyFill="1" applyBorder="1" applyAlignment="1">
      <alignment horizontal="center" vertical="center"/>
    </xf>
    <xf numFmtId="0" fontId="35" fillId="38" borderId="88" xfId="1" applyFont="1" applyFill="1" applyBorder="1" applyAlignment="1">
      <alignment horizontal="left" vertical="center" indent="2"/>
    </xf>
    <xf numFmtId="4" fontId="35" fillId="38" borderId="31" xfId="0" applyNumberFormat="1" applyFont="1" applyFill="1" applyBorder="1" applyAlignment="1">
      <alignment horizontal="center" vertical="center"/>
    </xf>
    <xf numFmtId="4" fontId="35" fillId="38" borderId="47" xfId="0" applyNumberFormat="1" applyFont="1" applyFill="1" applyBorder="1" applyAlignment="1">
      <alignment horizontal="center" vertical="center"/>
    </xf>
    <xf numFmtId="4" fontId="35" fillId="9" borderId="31" xfId="0" applyNumberFormat="1" applyFont="1" applyFill="1" applyBorder="1" applyAlignment="1">
      <alignment horizontal="center" vertical="center"/>
    </xf>
    <xf numFmtId="4" fontId="35" fillId="9" borderId="26" xfId="0" applyNumberFormat="1" applyFont="1" applyFill="1" applyBorder="1" applyAlignment="1">
      <alignment horizontal="center" vertical="center"/>
    </xf>
    <xf numFmtId="4" fontId="35" fillId="9" borderId="47" xfId="0" applyNumberFormat="1" applyFont="1" applyFill="1" applyBorder="1" applyAlignment="1">
      <alignment horizontal="center" vertical="center"/>
    </xf>
    <xf numFmtId="4" fontId="35" fillId="19" borderId="48" xfId="0" applyNumberFormat="1" applyFont="1" applyFill="1" applyBorder="1" applyAlignment="1">
      <alignment horizontal="center" vertical="center"/>
    </xf>
    <xf numFmtId="4" fontId="35" fillId="19" borderId="21" xfId="0" applyNumberFormat="1" applyFont="1" applyFill="1" applyBorder="1" applyAlignment="1">
      <alignment horizontal="center" vertical="center"/>
    </xf>
    <xf numFmtId="4" fontId="35" fillId="19" borderId="80" xfId="0" applyNumberFormat="1" applyFont="1" applyFill="1" applyBorder="1" applyAlignment="1">
      <alignment horizontal="center" vertical="center"/>
    </xf>
    <xf numFmtId="4" fontId="35" fillId="41" borderId="31" xfId="0" applyNumberFormat="1" applyFont="1" applyFill="1" applyBorder="1" applyAlignment="1">
      <alignment horizontal="center" vertical="center"/>
    </xf>
    <xf numFmtId="4" fontId="35" fillId="41" borderId="21" xfId="0" applyNumberFormat="1" applyFont="1" applyFill="1" applyBorder="1" applyAlignment="1">
      <alignment horizontal="center" vertical="center"/>
    </xf>
    <xf numFmtId="4" fontId="35" fillId="41" borderId="47" xfId="0" applyNumberFormat="1" applyFont="1" applyFill="1" applyBorder="1" applyAlignment="1">
      <alignment horizontal="center" vertical="center"/>
    </xf>
    <xf numFmtId="4" fontId="35" fillId="86" borderId="31" xfId="0" applyNumberFormat="1" applyFont="1" applyFill="1" applyBorder="1" applyAlignment="1">
      <alignment horizontal="center" vertical="center"/>
    </xf>
    <xf numFmtId="4" fontId="35" fillId="86" borderId="21" xfId="0" applyNumberFormat="1" applyFont="1" applyFill="1" applyBorder="1" applyAlignment="1">
      <alignment horizontal="center" vertical="center"/>
    </xf>
    <xf numFmtId="4" fontId="35" fillId="86" borderId="47" xfId="0" applyNumberFormat="1" applyFont="1" applyFill="1" applyBorder="1" applyAlignment="1">
      <alignment horizontal="center" vertical="center"/>
    </xf>
    <xf numFmtId="4" fontId="35" fillId="38" borderId="21" xfId="0" applyNumberFormat="1" applyFont="1" applyFill="1" applyBorder="1" applyAlignment="1">
      <alignment horizontal="center" vertical="center"/>
    </xf>
    <xf numFmtId="4" fontId="35" fillId="38" borderId="22" xfId="0" applyNumberFormat="1" applyFont="1" applyFill="1" applyBorder="1" applyAlignment="1">
      <alignment horizontal="center" vertical="center"/>
    </xf>
    <xf numFmtId="0" fontId="34" fillId="47" borderId="29" xfId="0" applyFont="1" applyFill="1" applyBorder="1" applyAlignment="1">
      <alignment horizontal="left" vertical="center" indent="2"/>
    </xf>
    <xf numFmtId="164" fontId="34" fillId="47" borderId="106" xfId="0" applyNumberFormat="1" applyFont="1" applyFill="1" applyBorder="1" applyAlignment="1">
      <alignment horizontal="center" vertical="center"/>
    </xf>
    <xf numFmtId="164" fontId="34" fillId="47" borderId="74" xfId="0" applyNumberFormat="1" applyFont="1" applyFill="1" applyBorder="1" applyAlignment="1">
      <alignment horizontal="center" vertical="center"/>
    </xf>
    <xf numFmtId="164" fontId="34" fillId="47" borderId="105" xfId="0" applyNumberFormat="1" applyFont="1" applyFill="1" applyBorder="1" applyAlignment="1">
      <alignment horizontal="center" vertical="center"/>
    </xf>
    <xf numFmtId="164" fontId="34" fillId="68" borderId="3" xfId="0" applyNumberFormat="1" applyFont="1" applyFill="1" applyBorder="1" applyAlignment="1">
      <alignment horizontal="center" vertical="center"/>
    </xf>
    <xf numFmtId="164" fontId="50" fillId="68" borderId="3" xfId="0" applyNumberFormat="1" applyFont="1" applyFill="1" applyBorder="1" applyAlignment="1">
      <alignment horizontal="center" vertical="center"/>
    </xf>
    <xf numFmtId="44" fontId="34" fillId="68" borderId="3" xfId="0" applyNumberFormat="1" applyFont="1" applyFill="1" applyBorder="1" applyAlignment="1">
      <alignment horizontal="center" vertical="center"/>
    </xf>
    <xf numFmtId="164" fontId="34" fillId="58" borderId="118" xfId="0" applyNumberFormat="1" applyFont="1" applyFill="1" applyBorder="1" applyAlignment="1">
      <alignment horizontal="center" vertical="center"/>
    </xf>
    <xf numFmtId="164" fontId="34" fillId="58" borderId="119" xfId="0" applyNumberFormat="1" applyFont="1" applyFill="1" applyBorder="1" applyAlignment="1">
      <alignment horizontal="center" vertical="center"/>
    </xf>
    <xf numFmtId="44" fontId="34" fillId="58" borderId="120" xfId="0" applyNumberFormat="1" applyFont="1" applyFill="1" applyBorder="1" applyAlignment="1">
      <alignment horizontal="center" vertical="center"/>
    </xf>
    <xf numFmtId="164" fontId="34" fillId="63" borderId="106" xfId="0" applyNumberFormat="1" applyFont="1" applyFill="1" applyBorder="1" applyAlignment="1">
      <alignment horizontal="center" vertical="center"/>
    </xf>
    <xf numFmtId="164" fontId="34" fillId="63" borderId="73" xfId="0" applyNumberFormat="1" applyFont="1" applyFill="1" applyBorder="1" applyAlignment="1">
      <alignment horizontal="center" vertical="center"/>
    </xf>
    <xf numFmtId="164" fontId="34" fillId="91" borderId="106" xfId="0" applyNumberFormat="1" applyFont="1" applyFill="1" applyBorder="1" applyAlignment="1">
      <alignment horizontal="center" vertical="center"/>
    </xf>
    <xf numFmtId="164" fontId="34" fillId="91" borderId="73" xfId="0" applyNumberFormat="1" applyFont="1" applyFill="1" applyBorder="1" applyAlignment="1">
      <alignment horizontal="center" vertical="center"/>
    </xf>
    <xf numFmtId="164" fontId="34" fillId="50" borderId="106" xfId="0" applyNumberFormat="1" applyFont="1" applyFill="1" applyBorder="1" applyAlignment="1">
      <alignment horizontal="center" vertical="center"/>
    </xf>
    <xf numFmtId="164" fontId="34" fillId="50" borderId="73" xfId="0" applyNumberFormat="1" applyFont="1" applyFill="1" applyBorder="1" applyAlignment="1">
      <alignment horizontal="center" vertical="center"/>
    </xf>
    <xf numFmtId="0" fontId="39" fillId="76" borderId="115" xfId="0" applyFont="1" applyFill="1" applyBorder="1" applyAlignment="1">
      <alignment horizontal="center" vertical="center"/>
    </xf>
    <xf numFmtId="17" fontId="39" fillId="76" borderId="106" xfId="0" applyNumberFormat="1" applyFont="1" applyFill="1" applyBorder="1" applyAlignment="1">
      <alignment horizontal="center" vertical="center"/>
    </xf>
    <xf numFmtId="17" fontId="39" fillId="76" borderId="35" xfId="0" applyNumberFormat="1" applyFont="1" applyFill="1" applyBorder="1" applyAlignment="1">
      <alignment horizontal="center" vertical="center"/>
    </xf>
    <xf numFmtId="0" fontId="39" fillId="77" borderId="33" xfId="0" applyFont="1" applyFill="1" applyBorder="1" applyAlignment="1">
      <alignment horizontal="center" vertical="center" wrapText="1"/>
    </xf>
    <xf numFmtId="0" fontId="39" fillId="77" borderId="42" xfId="0" applyFont="1" applyFill="1" applyBorder="1" applyAlignment="1">
      <alignment horizontal="center" vertical="center" wrapText="1"/>
    </xf>
    <xf numFmtId="16" fontId="50" fillId="38" borderId="60" xfId="0" applyNumberFormat="1" applyFont="1" applyFill="1" applyBorder="1" applyAlignment="1">
      <alignment horizontal="left" vertical="center" indent="2"/>
    </xf>
    <xf numFmtId="44" fontId="51" fillId="38" borderId="10" xfId="3" applyFont="1" applyFill="1" applyBorder="1" applyAlignment="1">
      <alignment horizontal="center" vertical="center"/>
    </xf>
    <xf numFmtId="44" fontId="51" fillId="38" borderId="3" xfId="0" applyNumberFormat="1" applyFont="1" applyFill="1" applyBorder="1" applyAlignment="1">
      <alignment horizontal="center" vertical="center"/>
    </xf>
    <xf numFmtId="44" fontId="51" fillId="38" borderId="46" xfId="0" applyNumberFormat="1" applyFont="1" applyFill="1" applyBorder="1" applyAlignment="1">
      <alignment horizontal="center" vertical="center"/>
    </xf>
    <xf numFmtId="44" fontId="51" fillId="38" borderId="10" xfId="0" applyNumberFormat="1" applyFont="1" applyFill="1" applyBorder="1" applyAlignment="1">
      <alignment horizontal="center" vertical="center"/>
    </xf>
    <xf numFmtId="16" fontId="50" fillId="38" borderId="107" xfId="0" applyNumberFormat="1" applyFont="1" applyFill="1" applyBorder="1" applyAlignment="1">
      <alignment horizontal="left" vertical="center" indent="2"/>
    </xf>
    <xf numFmtId="44" fontId="51" fillId="38" borderId="31" xfId="3" applyFont="1" applyFill="1" applyBorder="1" applyAlignment="1">
      <alignment horizontal="center" vertical="center"/>
    </xf>
    <xf numFmtId="44" fontId="51" fillId="38" borderId="21" xfId="0" applyNumberFormat="1" applyFont="1" applyFill="1" applyBorder="1" applyAlignment="1">
      <alignment horizontal="center" vertical="center"/>
    </xf>
    <xf numFmtId="44" fontId="51" fillId="38" borderId="47" xfId="0" applyNumberFormat="1" applyFont="1" applyFill="1" applyBorder="1" applyAlignment="1">
      <alignment horizontal="center" vertical="center"/>
    </xf>
    <xf numFmtId="44" fontId="51" fillId="38" borderId="31" xfId="0" applyNumberFormat="1" applyFont="1" applyFill="1" applyBorder="1" applyAlignment="1">
      <alignment horizontal="center" vertical="center"/>
    </xf>
    <xf numFmtId="0" fontId="50" fillId="47" borderId="53" xfId="0" applyFont="1" applyFill="1" applyBorder="1" applyAlignment="1">
      <alignment horizontal="left" vertical="center" indent="2"/>
    </xf>
    <xf numFmtId="44" fontId="50" fillId="47" borderId="85" xfId="0" applyNumberFormat="1" applyFont="1" applyFill="1" applyBorder="1" applyAlignment="1">
      <alignment horizontal="center" vertical="center"/>
    </xf>
    <xf numFmtId="44" fontId="50" fillId="47" borderId="73" xfId="0" applyNumberFormat="1" applyFont="1" applyFill="1" applyBorder="1" applyAlignment="1">
      <alignment horizontal="center" vertical="center"/>
    </xf>
    <xf numFmtId="44" fontId="50" fillId="47" borderId="105" xfId="0" applyNumberFormat="1" applyFont="1" applyFill="1" applyBorder="1" applyAlignment="1">
      <alignment horizontal="center" vertical="center"/>
    </xf>
    <xf numFmtId="44" fontId="50" fillId="127" borderId="85" xfId="0" applyNumberFormat="1" applyFont="1" applyFill="1" applyBorder="1" applyAlignment="1">
      <alignment horizontal="center" vertical="center"/>
    </xf>
    <xf numFmtId="44" fontId="50" fillId="127" borderId="74" xfId="0" applyNumberFormat="1" applyFont="1" applyFill="1" applyBorder="1" applyAlignment="1">
      <alignment horizontal="center" vertical="center"/>
    </xf>
    <xf numFmtId="0" fontId="35" fillId="0" borderId="117" xfId="0" applyFont="1" applyBorder="1"/>
    <xf numFmtId="0" fontId="34" fillId="9" borderId="3" xfId="0" applyFont="1" applyFill="1" applyBorder="1" applyAlignment="1">
      <alignment horizontal="left" vertical="center" indent="2"/>
    </xf>
    <xf numFmtId="166" fontId="34" fillId="9" borderId="3" xfId="2" applyNumberFormat="1" applyFont="1" applyFill="1" applyBorder="1" applyAlignment="1">
      <alignment horizontal="left" vertical="center"/>
    </xf>
    <xf numFmtId="0" fontId="34" fillId="0" borderId="23" xfId="0" applyFont="1" applyBorder="1" applyAlignment="1">
      <alignment horizontal="right" vertical="center"/>
    </xf>
    <xf numFmtId="0" fontId="34" fillId="0" borderId="14" xfId="0" applyFont="1" applyBorder="1" applyAlignment="1">
      <alignment horizontal="right" vertical="center"/>
    </xf>
    <xf numFmtId="0" fontId="34" fillId="0" borderId="58" xfId="0" applyFont="1" applyBorder="1" applyAlignment="1">
      <alignment horizontal="right" vertical="center"/>
    </xf>
    <xf numFmtId="0" fontId="35" fillId="0" borderId="3" xfId="0" applyFont="1" applyBorder="1" applyAlignment="1">
      <alignment vertical="center"/>
    </xf>
    <xf numFmtId="0" fontId="39" fillId="21" borderId="3" xfId="0" applyFont="1" applyFill="1" applyBorder="1" applyAlignment="1">
      <alignment horizontal="center" vertical="center"/>
    </xf>
    <xf numFmtId="0" fontId="35" fillId="0" borderId="23" xfId="0" applyFont="1" applyBorder="1" applyAlignment="1">
      <alignment horizontal="left" vertical="center"/>
    </xf>
    <xf numFmtId="0" fontId="35" fillId="0" borderId="14" xfId="0" applyFont="1" applyBorder="1" applyAlignment="1">
      <alignment horizontal="left" vertical="center"/>
    </xf>
    <xf numFmtId="0" fontId="59" fillId="0" borderId="14" xfId="5" applyFont="1" applyFill="1" applyBorder="1" applyAlignment="1">
      <alignment horizontal="center" vertical="center"/>
    </xf>
    <xf numFmtId="0" fontId="34" fillId="0" borderId="10" xfId="0" applyFont="1" applyBorder="1" applyAlignment="1">
      <alignment horizontal="right" vertical="center"/>
    </xf>
    <xf numFmtId="0" fontId="34" fillId="0" borderId="3" xfId="0" applyFont="1" applyBorder="1" applyAlignment="1">
      <alignment horizontal="right" vertical="center"/>
    </xf>
    <xf numFmtId="0" fontId="34" fillId="0" borderId="9" xfId="0" applyFont="1" applyBorder="1" applyAlignment="1">
      <alignment horizontal="right" vertical="center"/>
    </xf>
    <xf numFmtId="0" fontId="56" fillId="20" borderId="3" xfId="0" applyFont="1" applyFill="1" applyBorder="1" applyAlignment="1">
      <alignment horizontal="left" vertical="center" indent="1"/>
    </xf>
    <xf numFmtId="3" fontId="60" fillId="38" borderId="3" xfId="4" applyNumberFormat="1" applyFont="1" applyFill="1" applyBorder="1" applyAlignment="1">
      <alignment horizontal="center" vertical="center"/>
    </xf>
    <xf numFmtId="3" fontId="61" fillId="38" borderId="3" xfId="4" applyNumberFormat="1" applyFont="1" applyFill="1" applyBorder="1" applyAlignment="1">
      <alignment horizontal="center" vertical="center"/>
    </xf>
    <xf numFmtId="0" fontId="35" fillId="0" borderId="10" xfId="0" applyFont="1" applyBorder="1" applyAlignment="1">
      <alignment horizontal="left" vertical="center"/>
    </xf>
    <xf numFmtId="0" fontId="35" fillId="0" borderId="3" xfId="0" applyFont="1" applyBorder="1" applyAlignment="1">
      <alignment horizontal="left" vertical="center"/>
    </xf>
    <xf numFmtId="0" fontId="35" fillId="0" borderId="31" xfId="0" applyFont="1" applyBorder="1" applyAlignment="1">
      <alignment horizontal="left" vertical="center"/>
    </xf>
    <xf numFmtId="0" fontId="35" fillId="0" borderId="9" xfId="0" applyFont="1" applyBorder="1" applyAlignment="1">
      <alignment horizontal="left" vertical="center"/>
    </xf>
    <xf numFmtId="3" fontId="35" fillId="38" borderId="3" xfId="0" applyNumberFormat="1" applyFont="1" applyFill="1" applyBorder="1" applyAlignment="1">
      <alignment horizontal="center" vertical="center"/>
    </xf>
    <xf numFmtId="3" fontId="34" fillId="38" borderId="3" xfId="0" applyNumberFormat="1" applyFont="1" applyFill="1" applyBorder="1" applyAlignment="1">
      <alignment horizontal="center" vertical="center"/>
    </xf>
    <xf numFmtId="0" fontId="35" fillId="0" borderId="8" xfId="0" applyFont="1" applyBorder="1" applyAlignment="1">
      <alignment horizontal="left" vertical="center"/>
    </xf>
    <xf numFmtId="0" fontId="35" fillId="0" borderId="7" xfId="0" applyFont="1" applyBorder="1" applyAlignment="1">
      <alignment horizontal="left" vertical="center"/>
    </xf>
    <xf numFmtId="166" fontId="34" fillId="123" borderId="3" xfId="2" applyNumberFormat="1" applyFont="1" applyFill="1" applyBorder="1" applyAlignment="1">
      <alignment horizontal="left" vertical="center"/>
    </xf>
    <xf numFmtId="10" fontId="35" fillId="86" borderId="54" xfId="4" applyNumberFormat="1" applyFont="1" applyFill="1" applyBorder="1" applyAlignment="1">
      <alignment horizontal="left" vertical="center" indent="1"/>
    </xf>
    <xf numFmtId="9" fontId="35" fillId="13" borderId="3" xfId="4" applyFont="1" applyFill="1" applyBorder="1" applyAlignment="1">
      <alignment horizontal="center" vertical="center"/>
    </xf>
    <xf numFmtId="9" fontId="35" fillId="86" borderId="3" xfId="4" applyFont="1" applyFill="1" applyBorder="1" applyAlignment="1">
      <alignment horizontal="center" vertical="center"/>
    </xf>
    <xf numFmtId="9" fontId="34" fillId="86" borderId="3" xfId="4" applyFont="1" applyFill="1" applyBorder="1" applyAlignment="1">
      <alignment horizontal="center" vertical="center"/>
    </xf>
    <xf numFmtId="0" fontId="35" fillId="0" borderId="30" xfId="0" applyFont="1" applyBorder="1" applyAlignment="1">
      <alignment horizontal="left" vertical="center"/>
    </xf>
    <xf numFmtId="0" fontId="35" fillId="0" borderId="12" xfId="0" applyFont="1" applyBorder="1" applyAlignment="1">
      <alignment horizontal="left" vertical="center"/>
    </xf>
    <xf numFmtId="0" fontId="35" fillId="0" borderId="21" xfId="0" applyFont="1" applyBorder="1" applyAlignment="1">
      <alignment horizontal="left" vertical="center"/>
    </xf>
    <xf numFmtId="0" fontId="35" fillId="0" borderId="22" xfId="0" applyFont="1" applyBorder="1" applyAlignment="1">
      <alignment horizontal="left" vertical="center"/>
    </xf>
    <xf numFmtId="0" fontId="35" fillId="0" borderId="25" xfId="0" applyFont="1" applyBorder="1" applyAlignment="1">
      <alignment horizontal="left" vertical="center"/>
    </xf>
    <xf numFmtId="0" fontId="34" fillId="9" borderId="21" xfId="0" applyFont="1" applyFill="1" applyBorder="1" applyAlignment="1">
      <alignment horizontal="left" vertical="center" indent="2"/>
    </xf>
    <xf numFmtId="1" fontId="34" fillId="13" borderId="45" xfId="0" applyNumberFormat="1" applyFont="1" applyFill="1" applyBorder="1" applyAlignment="1">
      <alignment horizontal="right" vertical="center" indent="1"/>
    </xf>
    <xf numFmtId="0" fontId="62" fillId="40" borderId="100" xfId="0" applyFont="1" applyFill="1" applyBorder="1" applyAlignment="1">
      <alignment horizontal="left" vertical="center" indent="2"/>
    </xf>
    <xf numFmtId="17" fontId="62" fillId="40" borderId="101" xfId="0" applyNumberFormat="1" applyFont="1" applyFill="1" applyBorder="1" applyAlignment="1">
      <alignment horizontal="left" vertical="center" indent="1"/>
    </xf>
    <xf numFmtId="17" fontId="42" fillId="33" borderId="102" xfId="0" applyNumberFormat="1" applyFont="1" applyFill="1" applyBorder="1" applyAlignment="1">
      <alignment horizontal="center" vertical="center"/>
    </xf>
    <xf numFmtId="17" fontId="42" fillId="33" borderId="99" xfId="0" applyNumberFormat="1" applyFont="1" applyFill="1" applyBorder="1" applyAlignment="1">
      <alignment horizontal="center" vertical="center"/>
    </xf>
    <xf numFmtId="17" fontId="42" fillId="33" borderId="103" xfId="0" applyNumberFormat="1" applyFont="1" applyFill="1" applyBorder="1" applyAlignment="1">
      <alignment horizontal="center" vertical="center"/>
    </xf>
    <xf numFmtId="17" fontId="42" fillId="33" borderId="104" xfId="0" applyNumberFormat="1" applyFont="1" applyFill="1" applyBorder="1" applyAlignment="1">
      <alignment horizontal="center" vertical="center"/>
    </xf>
    <xf numFmtId="0" fontId="34" fillId="38" borderId="66" xfId="0" applyFont="1" applyFill="1" applyBorder="1" applyAlignment="1">
      <alignment horizontal="left" vertical="center" indent="2"/>
    </xf>
    <xf numFmtId="1" fontId="35" fillId="38" borderId="66" xfId="0" applyNumberFormat="1" applyFont="1" applyFill="1" applyBorder="1" applyAlignment="1">
      <alignment horizontal="left" vertical="center" indent="1"/>
    </xf>
    <xf numFmtId="1" fontId="35" fillId="38" borderId="12" xfId="0" applyNumberFormat="1" applyFont="1" applyFill="1" applyBorder="1" applyAlignment="1">
      <alignment horizontal="left" vertical="center" indent="1"/>
    </xf>
    <xf numFmtId="1" fontId="35" fillId="38" borderId="27" xfId="0" applyNumberFormat="1" applyFont="1" applyFill="1" applyBorder="1" applyAlignment="1">
      <alignment horizontal="left" vertical="center" indent="1"/>
    </xf>
    <xf numFmtId="1" fontId="35" fillId="38" borderId="45" xfId="0" applyNumberFormat="1" applyFont="1" applyFill="1" applyBorder="1" applyAlignment="1">
      <alignment horizontal="left" vertical="center" indent="1"/>
    </xf>
    <xf numFmtId="0" fontId="34" fillId="38" borderId="40" xfId="0" applyFont="1" applyFill="1" applyBorder="1" applyAlignment="1">
      <alignment horizontal="left" vertical="center" indent="2"/>
    </xf>
    <xf numFmtId="0" fontId="35" fillId="38" borderId="46" xfId="0" applyFont="1" applyFill="1" applyBorder="1" applyAlignment="1">
      <alignment horizontal="left" vertical="center" indent="1"/>
    </xf>
    <xf numFmtId="1" fontId="35" fillId="36" borderId="3" xfId="0" applyNumberFormat="1" applyFont="1" applyFill="1" applyBorder="1" applyAlignment="1">
      <alignment horizontal="left" vertical="center" indent="1"/>
    </xf>
    <xf numFmtId="1" fontId="35" fillId="38" borderId="3" xfId="0" applyNumberFormat="1" applyFont="1" applyFill="1" applyBorder="1" applyAlignment="1">
      <alignment horizontal="left" vertical="center" indent="1"/>
    </xf>
    <xf numFmtId="1" fontId="35" fillId="38" borderId="9" xfId="0" applyNumberFormat="1" applyFont="1" applyFill="1" applyBorder="1" applyAlignment="1">
      <alignment horizontal="left" vertical="center" indent="1"/>
    </xf>
    <xf numFmtId="1" fontId="35" fillId="38" borderId="40" xfId="0" applyNumberFormat="1" applyFont="1" applyFill="1" applyBorder="1" applyAlignment="1">
      <alignment horizontal="left" vertical="center" indent="1"/>
    </xf>
    <xf numFmtId="1" fontId="35" fillId="38" borderId="46" xfId="0" applyNumberFormat="1" applyFont="1" applyFill="1" applyBorder="1" applyAlignment="1">
      <alignment horizontal="left" vertical="center" indent="1"/>
    </xf>
    <xf numFmtId="0" fontId="35" fillId="38" borderId="40" xfId="0" applyFont="1" applyFill="1" applyBorder="1" applyAlignment="1">
      <alignment horizontal="left" vertical="center" indent="1"/>
    </xf>
    <xf numFmtId="0" fontId="35" fillId="38" borderId="3" xfId="0" applyFont="1" applyFill="1" applyBorder="1" applyAlignment="1">
      <alignment horizontal="left" vertical="center" indent="1"/>
    </xf>
    <xf numFmtId="1" fontId="35" fillId="36" borderId="9" xfId="0" applyNumberFormat="1" applyFont="1" applyFill="1" applyBorder="1" applyAlignment="1">
      <alignment horizontal="left" vertical="center" indent="1"/>
    </xf>
    <xf numFmtId="0" fontId="35" fillId="38" borderId="9" xfId="0" applyFont="1" applyFill="1" applyBorder="1" applyAlignment="1">
      <alignment horizontal="left" vertical="center" indent="1"/>
    </xf>
    <xf numFmtId="1" fontId="35" fillId="122" borderId="3" xfId="0" applyNumberFormat="1" applyFont="1" applyFill="1" applyBorder="1" applyAlignment="1">
      <alignment horizontal="left" vertical="center" indent="1"/>
    </xf>
    <xf numFmtId="1" fontId="35" fillId="36" borderId="40" xfId="0" applyNumberFormat="1" applyFont="1" applyFill="1" applyBorder="1" applyAlignment="1">
      <alignment horizontal="left" vertical="center" indent="1"/>
    </xf>
    <xf numFmtId="1" fontId="35" fillId="36" borderId="46" xfId="0" applyNumberFormat="1" applyFont="1" applyFill="1" applyBorder="1" applyAlignment="1">
      <alignment horizontal="left" vertical="center" indent="1"/>
    </xf>
    <xf numFmtId="0" fontId="34" fillId="36" borderId="40" xfId="0" applyFont="1" applyFill="1" applyBorder="1" applyAlignment="1">
      <alignment horizontal="left" vertical="center" indent="2"/>
    </xf>
    <xf numFmtId="1" fontId="34" fillId="36" borderId="46" xfId="0" applyNumberFormat="1" applyFont="1" applyFill="1" applyBorder="1" applyAlignment="1">
      <alignment horizontal="left" vertical="center" indent="1"/>
    </xf>
    <xf numFmtId="1" fontId="34" fillId="36" borderId="40" xfId="0" applyNumberFormat="1" applyFont="1" applyFill="1" applyBorder="1" applyAlignment="1">
      <alignment horizontal="left" vertical="center" indent="1"/>
    </xf>
    <xf numFmtId="1" fontId="34" fillId="36" borderId="3" xfId="0" applyNumberFormat="1" applyFont="1" applyFill="1" applyBorder="1" applyAlignment="1">
      <alignment horizontal="left" vertical="center" indent="1"/>
    </xf>
    <xf numFmtId="1" fontId="34" fillId="36" borderId="9" xfId="0" applyNumberFormat="1" applyFont="1" applyFill="1" applyBorder="1" applyAlignment="1">
      <alignment horizontal="left" vertical="center" indent="1"/>
    </xf>
    <xf numFmtId="1" fontId="34" fillId="21" borderId="40" xfId="0" applyNumberFormat="1" applyFont="1" applyFill="1" applyBorder="1" applyAlignment="1">
      <alignment horizontal="left" vertical="center" indent="1"/>
    </xf>
    <xf numFmtId="1" fontId="34" fillId="21" borderId="3" xfId="0" applyNumberFormat="1" applyFont="1" applyFill="1" applyBorder="1" applyAlignment="1">
      <alignment horizontal="left" vertical="center" indent="1"/>
    </xf>
    <xf numFmtId="1" fontId="34" fillId="21" borderId="46" xfId="0" applyNumberFormat="1" applyFont="1" applyFill="1" applyBorder="1" applyAlignment="1">
      <alignment horizontal="left" vertical="center" indent="1"/>
    </xf>
    <xf numFmtId="10" fontId="35" fillId="38" borderId="46" xfId="4" applyNumberFormat="1" applyFont="1" applyFill="1" applyBorder="1" applyAlignment="1">
      <alignment horizontal="left" vertical="center" indent="1"/>
    </xf>
    <xf numFmtId="10" fontId="35" fillId="38" borderId="40" xfId="4" applyNumberFormat="1" applyFont="1" applyFill="1" applyBorder="1" applyAlignment="1">
      <alignment horizontal="left" vertical="center" indent="1"/>
    </xf>
    <xf numFmtId="10" fontId="35" fillId="38" borderId="3" xfId="4" applyNumberFormat="1" applyFont="1" applyFill="1" applyBorder="1" applyAlignment="1">
      <alignment horizontal="left" vertical="center" indent="1"/>
    </xf>
    <xf numFmtId="10" fontId="35" fillId="38" borderId="9" xfId="4" applyNumberFormat="1" applyFont="1" applyFill="1" applyBorder="1" applyAlignment="1">
      <alignment horizontal="left" vertical="center" indent="1"/>
    </xf>
    <xf numFmtId="165" fontId="35" fillId="38" borderId="46" xfId="0" applyNumberFormat="1" applyFont="1" applyFill="1" applyBorder="1" applyAlignment="1">
      <alignment horizontal="left" vertical="center" indent="1"/>
    </xf>
    <xf numFmtId="165" fontId="35" fillId="38" borderId="40" xfId="0" applyNumberFormat="1" applyFont="1" applyFill="1" applyBorder="1" applyAlignment="1">
      <alignment horizontal="left" vertical="center" indent="1"/>
    </xf>
    <xf numFmtId="165" fontId="35" fillId="38" borderId="3" xfId="0" applyNumberFormat="1" applyFont="1" applyFill="1" applyBorder="1" applyAlignment="1">
      <alignment horizontal="left" vertical="center" indent="1"/>
    </xf>
    <xf numFmtId="165" fontId="35" fillId="38" borderId="9" xfId="0" applyNumberFormat="1" applyFont="1" applyFill="1" applyBorder="1" applyAlignment="1">
      <alignment horizontal="left" vertical="center" indent="1"/>
    </xf>
    <xf numFmtId="1" fontId="35" fillId="38" borderId="46" xfId="4" applyNumberFormat="1" applyFont="1" applyFill="1" applyBorder="1" applyAlignment="1">
      <alignment horizontal="left" vertical="center" indent="1"/>
    </xf>
    <xf numFmtId="1" fontId="35" fillId="38" borderId="40" xfId="4" applyNumberFormat="1" applyFont="1" applyFill="1" applyBorder="1" applyAlignment="1">
      <alignment horizontal="left" vertical="center" indent="1"/>
    </xf>
    <xf numFmtId="1" fontId="35" fillId="38" borderId="3" xfId="4" applyNumberFormat="1" applyFont="1" applyFill="1" applyBorder="1" applyAlignment="1">
      <alignment horizontal="left" vertical="center" indent="1"/>
    </xf>
    <xf numFmtId="1" fontId="35" fillId="19" borderId="9" xfId="4" applyNumberFormat="1" applyFont="1" applyFill="1" applyBorder="1" applyAlignment="1">
      <alignment horizontal="left" vertical="center" indent="1"/>
    </xf>
    <xf numFmtId="1" fontId="35" fillId="38" borderId="9" xfId="4" applyNumberFormat="1" applyFont="1" applyFill="1" applyBorder="1" applyAlignment="1">
      <alignment horizontal="left" vertical="center" indent="1"/>
    </xf>
    <xf numFmtId="1" fontId="35" fillId="19" borderId="40" xfId="4" applyNumberFormat="1" applyFont="1" applyFill="1" applyBorder="1" applyAlignment="1">
      <alignment horizontal="left" vertical="center" indent="1"/>
    </xf>
    <xf numFmtId="1" fontId="35" fillId="19" borderId="3" xfId="4" applyNumberFormat="1" applyFont="1" applyFill="1" applyBorder="1" applyAlignment="1">
      <alignment horizontal="left" vertical="center" indent="1"/>
    </xf>
    <xf numFmtId="1" fontId="35" fillId="19" borderId="46" xfId="4" applyNumberFormat="1" applyFont="1" applyFill="1" applyBorder="1" applyAlignment="1">
      <alignment horizontal="left" vertical="center" indent="1"/>
    </xf>
    <xf numFmtId="0" fontId="34" fillId="86" borderId="40" xfId="0" applyFont="1" applyFill="1" applyBorder="1" applyAlignment="1">
      <alignment horizontal="left" vertical="center" indent="2"/>
    </xf>
    <xf numFmtId="1" fontId="35" fillId="86" borderId="46" xfId="4" applyNumberFormat="1" applyFont="1" applyFill="1" applyBorder="1" applyAlignment="1">
      <alignment horizontal="left" vertical="center" indent="1"/>
    </xf>
    <xf numFmtId="1" fontId="35" fillId="86" borderId="40" xfId="4" applyNumberFormat="1" applyFont="1" applyFill="1" applyBorder="1" applyAlignment="1">
      <alignment horizontal="left" vertical="center" indent="1"/>
    </xf>
    <xf numFmtId="1" fontId="35" fillId="86" borderId="3" xfId="4" applyNumberFormat="1" applyFont="1" applyFill="1" applyBorder="1" applyAlignment="1">
      <alignment horizontal="left" vertical="center" indent="1"/>
    </xf>
    <xf numFmtId="1" fontId="35" fillId="86" borderId="9" xfId="4" applyNumberFormat="1" applyFont="1" applyFill="1" applyBorder="1" applyAlignment="1">
      <alignment horizontal="left" vertical="center" indent="1"/>
    </xf>
    <xf numFmtId="165" fontId="35" fillId="86" borderId="46" xfId="0" applyNumberFormat="1" applyFont="1" applyFill="1" applyBorder="1" applyAlignment="1">
      <alignment horizontal="left" vertical="center" indent="1"/>
    </xf>
    <xf numFmtId="165" fontId="35" fillId="86" borderId="40" xfId="0" applyNumberFormat="1" applyFont="1" applyFill="1" applyBorder="1" applyAlignment="1">
      <alignment horizontal="left" vertical="center" indent="1"/>
    </xf>
    <xf numFmtId="165" fontId="35" fillId="86" borderId="3" xfId="0" applyNumberFormat="1" applyFont="1" applyFill="1" applyBorder="1" applyAlignment="1">
      <alignment horizontal="left" vertical="center" indent="1"/>
    </xf>
    <xf numFmtId="165" fontId="35" fillId="86" borderId="9" xfId="0" applyNumberFormat="1" applyFont="1" applyFill="1" applyBorder="1" applyAlignment="1">
      <alignment horizontal="left" vertical="center" indent="1"/>
    </xf>
    <xf numFmtId="165" fontId="34" fillId="86" borderId="46" xfId="0" applyNumberFormat="1" applyFont="1" applyFill="1" applyBorder="1" applyAlignment="1">
      <alignment horizontal="left" vertical="center" indent="1"/>
    </xf>
    <xf numFmtId="165" fontId="34" fillId="86" borderId="40" xfId="0" applyNumberFormat="1" applyFont="1" applyFill="1" applyBorder="1" applyAlignment="1">
      <alignment horizontal="left" vertical="center" indent="1"/>
    </xf>
    <xf numFmtId="165" fontId="34" fillId="86" borderId="3" xfId="0" applyNumberFormat="1" applyFont="1" applyFill="1" applyBorder="1" applyAlignment="1">
      <alignment horizontal="left" vertical="center" indent="1"/>
    </xf>
    <xf numFmtId="165" fontId="34" fillId="86" borderId="9" xfId="0" applyNumberFormat="1" applyFont="1" applyFill="1" applyBorder="1" applyAlignment="1">
      <alignment horizontal="left" vertical="center" indent="1"/>
    </xf>
    <xf numFmtId="0" fontId="34" fillId="86" borderId="64" xfId="0" applyFont="1" applyFill="1" applyBorder="1" applyAlignment="1">
      <alignment horizontal="left" vertical="center" indent="2"/>
    </xf>
    <xf numFmtId="165" fontId="34" fillId="86" borderId="50" xfId="0" applyNumberFormat="1" applyFont="1" applyFill="1" applyBorder="1" applyAlignment="1">
      <alignment horizontal="left" vertical="center" indent="1"/>
    </xf>
    <xf numFmtId="165" fontId="34" fillId="86" borderId="64" xfId="0" applyNumberFormat="1" applyFont="1" applyFill="1" applyBorder="1" applyAlignment="1">
      <alignment horizontal="left" vertical="center" indent="1"/>
    </xf>
    <xf numFmtId="165" fontId="34" fillId="86" borderId="52" xfId="0" applyNumberFormat="1" applyFont="1" applyFill="1" applyBorder="1" applyAlignment="1">
      <alignment horizontal="left" vertical="center" indent="1"/>
    </xf>
    <xf numFmtId="165" fontId="34" fillId="86" borderId="75" xfId="0" applyNumberFormat="1" applyFont="1" applyFill="1" applyBorder="1" applyAlignment="1">
      <alignment horizontal="left" vertical="center" indent="1"/>
    </xf>
    <xf numFmtId="0" fontId="33" fillId="4" borderId="0" xfId="0" applyFont="1" applyFill="1" applyAlignment="1">
      <alignment horizontal="left" vertical="center"/>
    </xf>
    <xf numFmtId="0" fontId="35" fillId="2" borderId="0" xfId="0" applyFont="1" applyFill="1"/>
    <xf numFmtId="0" fontId="63" fillId="2" borderId="0" xfId="0" applyFont="1" applyFill="1" applyAlignment="1">
      <alignment wrapText="1"/>
    </xf>
    <xf numFmtId="0" fontId="35" fillId="2" borderId="0" xfId="0" applyFont="1" applyFill="1" applyAlignment="1">
      <alignment wrapText="1"/>
    </xf>
    <xf numFmtId="0" fontId="63" fillId="21" borderId="0" xfId="0" applyFont="1" applyFill="1" applyAlignment="1">
      <alignment wrapText="1"/>
    </xf>
    <xf numFmtId="0" fontId="35" fillId="21" borderId="0" xfId="0" applyFont="1" applyFill="1" applyAlignment="1">
      <alignment wrapText="1"/>
    </xf>
    <xf numFmtId="0" fontId="58" fillId="4" borderId="0" xfId="0" applyFont="1" applyFill="1"/>
    <xf numFmtId="0" fontId="33" fillId="4" borderId="0" xfId="0" applyFont="1" applyFill="1" applyAlignment="1">
      <alignment vertical="center"/>
    </xf>
    <xf numFmtId="0" fontId="58" fillId="4" borderId="0" xfId="0" applyFont="1" applyFill="1" applyAlignment="1">
      <alignment wrapText="1"/>
    </xf>
    <xf numFmtId="0" fontId="63" fillId="2" borderId="1" xfId="0" applyFont="1" applyFill="1" applyBorder="1" applyAlignment="1">
      <alignment wrapText="1"/>
    </xf>
    <xf numFmtId="0" fontId="35" fillId="2" borderId="1" xfId="0" applyFont="1" applyFill="1" applyBorder="1" applyAlignment="1">
      <alignment wrapText="1"/>
    </xf>
    <xf numFmtId="0" fontId="44" fillId="2" borderId="1" xfId="0" applyFont="1" applyFill="1" applyBorder="1" applyAlignment="1">
      <alignment horizontal="center"/>
    </xf>
    <xf numFmtId="0" fontId="42" fillId="24" borderId="63" xfId="0" applyFont="1" applyFill="1" applyBorder="1" applyAlignment="1">
      <alignment horizontal="center" vertical="center" wrapText="1"/>
    </xf>
    <xf numFmtId="0" fontId="42" fillId="24" borderId="65" xfId="0" applyFont="1" applyFill="1" applyBorder="1" applyAlignment="1">
      <alignment horizontal="center" vertical="center" wrapText="1"/>
    </xf>
    <xf numFmtId="0" fontId="42" fillId="7" borderId="44" xfId="0" applyFont="1" applyFill="1" applyBorder="1" applyAlignment="1">
      <alignment horizontal="center" vertical="center" wrapText="1"/>
    </xf>
    <xf numFmtId="0" fontId="42" fillId="7" borderId="34" xfId="0" applyFont="1" applyFill="1" applyBorder="1" applyAlignment="1">
      <alignment horizontal="center" vertical="center" wrapText="1"/>
    </xf>
    <xf numFmtId="0" fontId="42" fillId="7" borderId="42" xfId="0" applyFont="1" applyFill="1" applyBorder="1" applyAlignment="1">
      <alignment horizontal="center" vertical="center" wrapText="1"/>
    </xf>
    <xf numFmtId="0" fontId="42" fillId="33" borderId="65" xfId="0" applyFont="1" applyFill="1" applyBorder="1" applyAlignment="1">
      <alignment horizontal="center" vertical="center" wrapText="1"/>
    </xf>
    <xf numFmtId="0" fontId="34" fillId="2" borderId="1" xfId="0" applyFont="1" applyFill="1" applyBorder="1" applyAlignment="1">
      <alignment horizontal="center"/>
    </xf>
    <xf numFmtId="0" fontId="34" fillId="2" borderId="0" xfId="0" applyFont="1" applyFill="1" applyAlignment="1">
      <alignment horizontal="center"/>
    </xf>
    <xf numFmtId="0" fontId="44" fillId="41" borderId="64" xfId="0" applyFont="1" applyFill="1" applyBorder="1" applyAlignment="1">
      <alignment horizontal="center" vertical="center" wrapText="1"/>
    </xf>
    <xf numFmtId="0" fontId="44" fillId="41" borderId="52" xfId="0" applyFont="1" applyFill="1" applyBorder="1" applyAlignment="1">
      <alignment horizontal="center" vertical="center" wrapText="1"/>
    </xf>
    <xf numFmtId="0" fontId="44" fillId="41" borderId="50" xfId="0" applyFont="1" applyFill="1" applyBorder="1" applyAlignment="1">
      <alignment horizontal="center" vertical="center" wrapText="1"/>
    </xf>
    <xf numFmtId="0" fontId="44" fillId="41" borderId="67" xfId="0" applyFont="1" applyFill="1" applyBorder="1" applyAlignment="1">
      <alignment horizontal="center" vertical="center" wrapText="1"/>
    </xf>
    <xf numFmtId="0" fontId="44" fillId="19" borderId="51" xfId="0" applyFont="1" applyFill="1" applyBorder="1" applyAlignment="1">
      <alignment horizontal="center" vertical="center" wrapText="1"/>
    </xf>
    <xf numFmtId="0" fontId="44" fillId="19" borderId="52" xfId="0" applyFont="1" applyFill="1" applyBorder="1" applyAlignment="1">
      <alignment horizontal="center" vertical="center" wrapText="1"/>
    </xf>
    <xf numFmtId="0" fontId="44" fillId="19" borderId="50" xfId="0" applyFont="1" applyFill="1" applyBorder="1" applyAlignment="1">
      <alignment horizontal="center" vertical="center" wrapText="1"/>
    </xf>
    <xf numFmtId="0" fontId="44" fillId="130" borderId="67" xfId="0" quotePrefix="1" applyFont="1" applyFill="1" applyBorder="1" applyAlignment="1">
      <alignment horizontal="center" vertical="center" wrapText="1"/>
    </xf>
    <xf numFmtId="0" fontId="34" fillId="2" borderId="1" xfId="0" applyFont="1" applyFill="1" applyBorder="1"/>
    <xf numFmtId="0" fontId="34" fillId="2" borderId="9" xfId="0" applyFont="1" applyFill="1" applyBorder="1"/>
    <xf numFmtId="0" fontId="53" fillId="40" borderId="86" xfId="0" applyFont="1" applyFill="1" applyBorder="1" applyAlignment="1">
      <alignment horizontal="left" vertical="center" indent="2"/>
    </xf>
    <xf numFmtId="166" fontId="34" fillId="40" borderId="66" xfId="2" applyNumberFormat="1" applyFont="1" applyFill="1" applyBorder="1" applyAlignment="1">
      <alignment horizontal="center" vertical="center" wrapText="1"/>
    </xf>
    <xf numFmtId="166" fontId="34" fillId="40" borderId="12" xfId="2" applyNumberFormat="1" applyFont="1" applyFill="1" applyBorder="1" applyAlignment="1">
      <alignment horizontal="center" vertical="center" wrapText="1"/>
    </xf>
    <xf numFmtId="166" fontId="34" fillId="40" borderId="45" xfId="2" applyNumberFormat="1" applyFont="1" applyFill="1" applyBorder="1" applyAlignment="1">
      <alignment horizontal="center" vertical="center" wrapText="1"/>
    </xf>
    <xf numFmtId="166" fontId="34" fillId="40" borderId="68" xfId="0" applyNumberFormat="1" applyFont="1" applyFill="1" applyBorder="1" applyAlignment="1">
      <alignment horizontal="center" vertical="center" wrapText="1"/>
    </xf>
    <xf numFmtId="166" fontId="34" fillId="40" borderId="30" xfId="2" applyNumberFormat="1" applyFont="1" applyFill="1" applyBorder="1" applyAlignment="1">
      <alignment horizontal="left" vertical="center" wrapText="1"/>
    </xf>
    <xf numFmtId="166" fontId="34" fillId="40" borderId="12" xfId="2" applyNumberFormat="1" applyFont="1" applyFill="1" applyBorder="1" applyAlignment="1">
      <alignment horizontal="left" vertical="center" wrapText="1"/>
    </xf>
    <xf numFmtId="166" fontId="34" fillId="40" borderId="45" xfId="2" applyNumberFormat="1" applyFont="1" applyFill="1" applyBorder="1" applyAlignment="1">
      <alignment horizontal="left" vertical="center" wrapText="1"/>
    </xf>
    <xf numFmtId="166" fontId="34" fillId="40" borderId="61" xfId="0" applyNumberFormat="1" applyFont="1" applyFill="1" applyBorder="1" applyAlignment="1">
      <alignment horizontal="left" vertical="center" wrapText="1"/>
    </xf>
    <xf numFmtId="0" fontId="35" fillId="2" borderId="28" xfId="0" applyFont="1" applyFill="1" applyBorder="1"/>
    <xf numFmtId="0" fontId="35" fillId="2" borderId="40" xfId="0" applyFont="1" applyFill="1" applyBorder="1"/>
    <xf numFmtId="0" fontId="35" fillId="2" borderId="3" xfId="0" applyFont="1" applyFill="1" applyBorder="1"/>
    <xf numFmtId="0" fontId="35" fillId="2" borderId="9" xfId="0" applyFont="1" applyFill="1" applyBorder="1"/>
    <xf numFmtId="0" fontId="35" fillId="38" borderId="84" xfId="0" applyFont="1" applyFill="1" applyBorder="1" applyAlignment="1">
      <alignment horizontal="left" vertical="center" indent="4"/>
    </xf>
    <xf numFmtId="166" fontId="35" fillId="38" borderId="40" xfId="2" applyNumberFormat="1" applyFont="1" applyFill="1" applyBorder="1" applyAlignment="1">
      <alignment horizontal="right" vertical="center" wrapText="1"/>
    </xf>
    <xf numFmtId="166" fontId="35" fillId="38" borderId="3" xfId="2" applyNumberFormat="1" applyFont="1" applyFill="1" applyBorder="1" applyAlignment="1">
      <alignment horizontal="right" vertical="center" wrapText="1"/>
    </xf>
    <xf numFmtId="166" fontId="35" fillId="38" borderId="46" xfId="2" applyNumberFormat="1" applyFont="1" applyFill="1" applyBorder="1" applyAlignment="1">
      <alignment horizontal="right" vertical="center" wrapText="1"/>
    </xf>
    <xf numFmtId="166" fontId="35" fillId="38" borderId="69" xfId="2" applyNumberFormat="1" applyFont="1" applyFill="1" applyBorder="1" applyAlignment="1">
      <alignment horizontal="right" vertical="center" wrapText="1"/>
    </xf>
    <xf numFmtId="166" fontId="35" fillId="38" borderId="10" xfId="2" applyNumberFormat="1" applyFont="1" applyFill="1" applyBorder="1" applyAlignment="1">
      <alignment horizontal="left" vertical="center" wrapText="1"/>
    </xf>
    <xf numFmtId="166" fontId="35" fillId="38" borderId="3" xfId="2" applyNumberFormat="1" applyFont="1" applyFill="1" applyBorder="1" applyAlignment="1">
      <alignment horizontal="left" vertical="center" wrapText="1"/>
    </xf>
    <xf numFmtId="166" fontId="35" fillId="38" borderId="60" xfId="2" applyNumberFormat="1" applyFont="1" applyFill="1" applyBorder="1" applyAlignment="1">
      <alignment horizontal="right" vertical="center" wrapText="1"/>
    </xf>
    <xf numFmtId="0" fontId="35" fillId="2" borderId="10" xfId="0" applyFont="1" applyFill="1" applyBorder="1"/>
    <xf numFmtId="0" fontId="34" fillId="38" borderId="84" xfId="0" applyFont="1" applyFill="1" applyBorder="1" applyAlignment="1">
      <alignment horizontal="left" vertical="center" indent="4"/>
    </xf>
    <xf numFmtId="166" fontId="34" fillId="38" borderId="40" xfId="2" applyNumberFormat="1" applyFont="1" applyFill="1" applyBorder="1" applyAlignment="1">
      <alignment horizontal="right" vertical="center" wrapText="1"/>
    </xf>
    <xf numFmtId="166" fontId="34" fillId="38" borderId="3" xfId="2" applyNumberFormat="1" applyFont="1" applyFill="1" applyBorder="1" applyAlignment="1">
      <alignment horizontal="right" vertical="center" wrapText="1"/>
    </xf>
    <xf numFmtId="166" fontId="34" fillId="38" borderId="46" xfId="2" applyNumberFormat="1" applyFont="1" applyFill="1" applyBorder="1" applyAlignment="1">
      <alignment horizontal="right" vertical="center" wrapText="1"/>
    </xf>
    <xf numFmtId="166" fontId="34" fillId="38" borderId="69" xfId="2" applyNumberFormat="1" applyFont="1" applyFill="1" applyBorder="1" applyAlignment="1">
      <alignment horizontal="right" vertical="center" wrapText="1"/>
    </xf>
    <xf numFmtId="166" fontId="34" fillId="38" borderId="10" xfId="2" applyNumberFormat="1" applyFont="1" applyFill="1" applyBorder="1" applyAlignment="1">
      <alignment horizontal="left" vertical="center" wrapText="1"/>
    </xf>
    <xf numFmtId="166" fontId="34" fillId="38" borderId="3" xfId="2" applyNumberFormat="1" applyFont="1" applyFill="1" applyBorder="1" applyAlignment="1">
      <alignment horizontal="left" vertical="center" wrapText="1"/>
    </xf>
    <xf numFmtId="166" fontId="34" fillId="38" borderId="46" xfId="2" applyNumberFormat="1" applyFont="1" applyFill="1" applyBorder="1" applyAlignment="1">
      <alignment horizontal="left" vertical="center" wrapText="1"/>
    </xf>
    <xf numFmtId="166" fontId="34" fillId="38" borderId="60" xfId="2" applyNumberFormat="1" applyFont="1" applyFill="1" applyBorder="1" applyAlignment="1">
      <alignment horizontal="right" vertical="center" wrapText="1"/>
    </xf>
    <xf numFmtId="0" fontId="35" fillId="38" borderId="84" xfId="0" quotePrefix="1" applyFont="1" applyFill="1" applyBorder="1" applyAlignment="1">
      <alignment horizontal="left" vertical="center" indent="4"/>
    </xf>
    <xf numFmtId="166" fontId="35" fillId="9" borderId="10" xfId="2" applyNumberFormat="1" applyFont="1" applyFill="1" applyBorder="1" applyAlignment="1">
      <alignment horizontal="left" vertical="center" wrapText="1"/>
    </xf>
    <xf numFmtId="166" fontId="35" fillId="9" borderId="3" xfId="2" applyNumberFormat="1" applyFont="1" applyFill="1" applyBorder="1" applyAlignment="1">
      <alignment horizontal="left" vertical="center" wrapText="1"/>
    </xf>
    <xf numFmtId="166" fontId="35" fillId="9" borderId="46" xfId="2" applyNumberFormat="1" applyFont="1" applyFill="1" applyBorder="1" applyAlignment="1">
      <alignment horizontal="left" vertical="center" wrapText="1"/>
    </xf>
    <xf numFmtId="166" fontId="35" fillId="9" borderId="60" xfId="2" applyNumberFormat="1" applyFont="1" applyFill="1" applyBorder="1" applyAlignment="1">
      <alignment horizontal="right" vertical="center" wrapText="1"/>
    </xf>
    <xf numFmtId="0" fontId="34" fillId="2" borderId="10" xfId="0" applyFont="1" applyFill="1" applyBorder="1"/>
    <xf numFmtId="0" fontId="34" fillId="2" borderId="3" xfId="0" applyFont="1" applyFill="1" applyBorder="1"/>
    <xf numFmtId="0" fontId="34" fillId="38" borderId="84" xfId="0" applyFont="1" applyFill="1" applyBorder="1" applyAlignment="1">
      <alignment horizontal="left" vertical="center" indent="1"/>
    </xf>
    <xf numFmtId="0" fontId="34" fillId="38" borderId="40" xfId="0" applyFont="1" applyFill="1" applyBorder="1" applyAlignment="1">
      <alignment horizontal="right" vertical="center" wrapText="1"/>
    </xf>
    <xf numFmtId="0" fontId="34" fillId="38" borderId="3" xfId="0" applyFont="1" applyFill="1" applyBorder="1" applyAlignment="1">
      <alignment horizontal="right" vertical="center" wrapText="1"/>
    </xf>
    <xf numFmtId="0" fontId="34" fillId="38" borderId="46" xfId="0" applyFont="1" applyFill="1" applyBorder="1" applyAlignment="1">
      <alignment horizontal="right" vertical="center" wrapText="1"/>
    </xf>
    <xf numFmtId="0" fontId="34" fillId="38" borderId="69" xfId="0" applyFont="1" applyFill="1" applyBorder="1" applyAlignment="1">
      <alignment horizontal="right" vertical="center" wrapText="1"/>
    </xf>
    <xf numFmtId="0" fontId="34" fillId="38" borderId="10" xfId="0" applyFont="1" applyFill="1" applyBorder="1" applyAlignment="1">
      <alignment horizontal="left" vertical="center" wrapText="1"/>
    </xf>
    <xf numFmtId="0" fontId="34" fillId="38" borderId="3" xfId="0" applyFont="1" applyFill="1" applyBorder="1" applyAlignment="1">
      <alignment horizontal="left" vertical="center" wrapText="1"/>
    </xf>
    <xf numFmtId="0" fontId="34" fillId="38" borderId="46" xfId="0" applyFont="1" applyFill="1" applyBorder="1" applyAlignment="1">
      <alignment horizontal="left" vertical="center" wrapText="1"/>
    </xf>
    <xf numFmtId="0" fontId="34" fillId="38" borderId="60" xfId="0" applyFont="1" applyFill="1" applyBorder="1" applyAlignment="1">
      <alignment horizontal="right" vertical="center" wrapText="1"/>
    </xf>
    <xf numFmtId="0" fontId="53" fillId="40" borderId="84" xfId="0" applyFont="1" applyFill="1" applyBorder="1" applyAlignment="1">
      <alignment horizontal="left" vertical="center" indent="2"/>
    </xf>
    <xf numFmtId="166" fontId="34" fillId="40" borderId="40" xfId="2" applyNumberFormat="1" applyFont="1" applyFill="1" applyBorder="1" applyAlignment="1">
      <alignment horizontal="right" vertical="center" wrapText="1"/>
    </xf>
    <xf numFmtId="166" fontId="34" fillId="40" borderId="3" xfId="2" applyNumberFormat="1" applyFont="1" applyFill="1" applyBorder="1" applyAlignment="1">
      <alignment horizontal="right" vertical="center" wrapText="1"/>
    </xf>
    <xf numFmtId="166" fontId="34" fillId="40" borderId="46" xfId="2" applyNumberFormat="1" applyFont="1" applyFill="1" applyBorder="1" applyAlignment="1">
      <alignment horizontal="right" vertical="center" wrapText="1"/>
    </xf>
    <xf numFmtId="166" fontId="34" fillId="40" borderId="69" xfId="2" applyNumberFormat="1" applyFont="1" applyFill="1" applyBorder="1" applyAlignment="1">
      <alignment horizontal="right" vertical="center" wrapText="1"/>
    </xf>
    <xf numFmtId="166" fontId="34" fillId="40" borderId="10" xfId="2" applyNumberFormat="1" applyFont="1" applyFill="1" applyBorder="1" applyAlignment="1">
      <alignment horizontal="left" vertical="center" wrapText="1"/>
    </xf>
    <xf numFmtId="166" fontId="34" fillId="40" borderId="3" xfId="2" applyNumberFormat="1" applyFont="1" applyFill="1" applyBorder="1" applyAlignment="1">
      <alignment horizontal="left" vertical="center" wrapText="1"/>
    </xf>
    <xf numFmtId="166" fontId="34" fillId="40" borderId="46" xfId="2" applyNumberFormat="1" applyFont="1" applyFill="1" applyBorder="1" applyAlignment="1">
      <alignment horizontal="left" vertical="center" wrapText="1"/>
    </xf>
    <xf numFmtId="166" fontId="34" fillId="40" borderId="60" xfId="0" applyNumberFormat="1" applyFont="1" applyFill="1" applyBorder="1" applyAlignment="1">
      <alignment horizontal="right" vertical="center" wrapText="1"/>
    </xf>
    <xf numFmtId="166" fontId="47" fillId="9" borderId="10" xfId="2" applyNumberFormat="1" applyFont="1" applyFill="1" applyBorder="1" applyAlignment="1">
      <alignment horizontal="left" vertical="center" wrapText="1"/>
    </xf>
    <xf numFmtId="166" fontId="35" fillId="9" borderId="60" xfId="2" applyNumberFormat="1" applyFont="1" applyFill="1" applyBorder="1" applyAlignment="1">
      <alignment horizontal="left" vertical="center" wrapText="1"/>
    </xf>
    <xf numFmtId="0" fontId="35" fillId="38" borderId="84" xfId="0" applyFont="1" applyFill="1" applyBorder="1" applyAlignment="1">
      <alignment horizontal="left" vertical="center" indent="1"/>
    </xf>
    <xf numFmtId="166" fontId="35" fillId="38" borderId="46" xfId="2" applyNumberFormat="1" applyFont="1" applyFill="1" applyBorder="1" applyAlignment="1">
      <alignment horizontal="left" vertical="center" wrapText="1"/>
    </xf>
    <xf numFmtId="0" fontId="53" fillId="86" borderId="84" xfId="0" applyFont="1" applyFill="1" applyBorder="1" applyAlignment="1">
      <alignment horizontal="left" vertical="center" indent="2"/>
    </xf>
    <xf numFmtId="166" fontId="34" fillId="86" borderId="40" xfId="2" applyNumberFormat="1" applyFont="1" applyFill="1" applyBorder="1" applyAlignment="1">
      <alignment horizontal="center" vertical="center" wrapText="1"/>
    </xf>
    <xf numFmtId="166" fontId="34" fillId="86" borderId="3" xfId="2" applyNumberFormat="1" applyFont="1" applyFill="1" applyBorder="1" applyAlignment="1">
      <alignment horizontal="right" vertical="center" wrapText="1"/>
    </xf>
    <xf numFmtId="166" fontId="34" fillId="86" borderId="9" xfId="2" applyNumberFormat="1" applyFont="1" applyFill="1" applyBorder="1" applyAlignment="1">
      <alignment horizontal="right" vertical="center" wrapText="1"/>
    </xf>
    <xf numFmtId="166" fontId="34" fillId="86" borderId="40" xfId="2" applyNumberFormat="1" applyFont="1" applyFill="1" applyBorder="1" applyAlignment="1">
      <alignment horizontal="right" vertical="center" wrapText="1"/>
    </xf>
    <xf numFmtId="166" fontId="34" fillId="86" borderId="10" xfId="2" applyNumberFormat="1" applyFont="1" applyFill="1" applyBorder="1" applyAlignment="1">
      <alignment horizontal="left" vertical="center" wrapText="1"/>
    </xf>
    <xf numFmtId="166" fontId="34" fillId="86" borderId="3" xfId="2" applyNumberFormat="1" applyFont="1" applyFill="1" applyBorder="1" applyAlignment="1">
      <alignment horizontal="left" vertical="center" wrapText="1"/>
    </xf>
    <xf numFmtId="166" fontId="34" fillId="86" borderId="46" xfId="2" applyNumberFormat="1" applyFont="1" applyFill="1" applyBorder="1" applyAlignment="1">
      <alignment horizontal="left" vertical="center" wrapText="1"/>
    </xf>
    <xf numFmtId="166" fontId="34" fillId="86" borderId="60" xfId="2" applyNumberFormat="1" applyFont="1" applyFill="1" applyBorder="1" applyAlignment="1">
      <alignment horizontal="right" vertical="center" wrapText="1"/>
    </xf>
    <xf numFmtId="166" fontId="35" fillId="38" borderId="64" xfId="2" applyNumberFormat="1" applyFont="1" applyFill="1" applyBorder="1" applyAlignment="1">
      <alignment horizontal="right" vertical="center" wrapText="1"/>
    </xf>
    <xf numFmtId="166" fontId="35" fillId="38" borderId="52" xfId="2" applyNumberFormat="1" applyFont="1" applyFill="1" applyBorder="1" applyAlignment="1">
      <alignment horizontal="right" vertical="center" wrapText="1"/>
    </xf>
    <xf numFmtId="166" fontId="35" fillId="38" borderId="50" xfId="2" applyNumberFormat="1" applyFont="1" applyFill="1" applyBorder="1" applyAlignment="1">
      <alignment horizontal="right" vertical="center" wrapText="1"/>
    </xf>
    <xf numFmtId="166" fontId="35" fillId="38" borderId="67" xfId="2" applyNumberFormat="1" applyFont="1" applyFill="1" applyBorder="1" applyAlignment="1">
      <alignment horizontal="right" vertical="center" wrapText="1"/>
    </xf>
    <xf numFmtId="166" fontId="35" fillId="9" borderId="51" xfId="2" applyNumberFormat="1" applyFont="1" applyFill="1" applyBorder="1" applyAlignment="1">
      <alignment horizontal="left" vertical="center" wrapText="1"/>
    </xf>
    <xf numFmtId="166" fontId="35" fillId="9" borderId="52" xfId="2" applyNumberFormat="1" applyFont="1" applyFill="1" applyBorder="1" applyAlignment="1">
      <alignment horizontal="left" vertical="center" wrapText="1"/>
    </xf>
    <xf numFmtId="166" fontId="35" fillId="9" borderId="50" xfId="2" applyNumberFormat="1" applyFont="1" applyFill="1" applyBorder="1" applyAlignment="1">
      <alignment horizontal="left" vertical="center" wrapText="1"/>
    </xf>
    <xf numFmtId="166" fontId="35" fillId="9" borderId="62" xfId="2" applyNumberFormat="1" applyFont="1" applyFill="1" applyBorder="1" applyAlignment="1">
      <alignment horizontal="right" vertical="center" wrapText="1"/>
    </xf>
    <xf numFmtId="0" fontId="35" fillId="0" borderId="62" xfId="0" applyFont="1" applyBorder="1" applyAlignment="1">
      <alignment horizontal="left" vertical="center" indent="1"/>
    </xf>
    <xf numFmtId="166" fontId="35" fillId="0" borderId="114" xfId="2" applyNumberFormat="1" applyFont="1" applyFill="1" applyBorder="1" applyAlignment="1">
      <alignment horizontal="center" vertical="center" wrapText="1"/>
    </xf>
    <xf numFmtId="166" fontId="35" fillId="0" borderId="37" xfId="2" applyNumberFormat="1" applyFont="1" applyFill="1" applyBorder="1" applyAlignment="1">
      <alignment horizontal="center" vertical="center" wrapText="1"/>
    </xf>
    <xf numFmtId="166" fontId="35" fillId="0" borderId="76" xfId="2" applyNumberFormat="1" applyFont="1" applyFill="1" applyBorder="1" applyAlignment="1">
      <alignment horizontal="center" vertical="center" wrapText="1"/>
    </xf>
    <xf numFmtId="166" fontId="35" fillId="0" borderId="36" xfId="2" applyNumberFormat="1" applyFont="1" applyBorder="1" applyAlignment="1">
      <alignment horizontal="center" vertical="center" wrapText="1"/>
    </xf>
    <xf numFmtId="166" fontId="35" fillId="0" borderId="37" xfId="2" applyNumberFormat="1" applyFont="1" applyBorder="1" applyAlignment="1">
      <alignment horizontal="center" vertical="center" wrapText="1"/>
    </xf>
    <xf numFmtId="166" fontId="35" fillId="0" borderId="76" xfId="2" applyNumberFormat="1" applyFont="1" applyBorder="1" applyAlignment="1">
      <alignment horizontal="center" vertical="center" wrapText="1"/>
    </xf>
    <xf numFmtId="166" fontId="35" fillId="0" borderId="112" xfId="2" applyNumberFormat="1" applyFont="1" applyFill="1" applyBorder="1" applyAlignment="1">
      <alignment horizontal="center" vertical="center" wrapText="1"/>
    </xf>
    <xf numFmtId="0" fontId="41" fillId="2" borderId="1" xfId="0" applyFont="1" applyFill="1" applyBorder="1"/>
    <xf numFmtId="0" fontId="64" fillId="2" borderId="1" xfId="0" applyFont="1" applyFill="1" applyBorder="1" applyAlignment="1">
      <alignment wrapText="1"/>
    </xf>
    <xf numFmtId="0" fontId="41" fillId="2" borderId="1" xfId="0" applyFont="1" applyFill="1" applyBorder="1" applyAlignment="1">
      <alignment wrapText="1"/>
    </xf>
    <xf numFmtId="0" fontId="41" fillId="2" borderId="0" xfId="0" applyFont="1" applyFill="1"/>
    <xf numFmtId="0" fontId="41" fillId="2" borderId="0" xfId="0" applyFont="1" applyFill="1" applyAlignment="1">
      <alignment wrapText="1"/>
    </xf>
    <xf numFmtId="0" fontId="28" fillId="0" borderId="1" xfId="0" applyFont="1" applyBorder="1"/>
    <xf numFmtId="0" fontId="28" fillId="38" borderId="91" xfId="0" applyFont="1" applyFill="1" applyBorder="1"/>
    <xf numFmtId="0" fontId="28" fillId="38" borderId="92" xfId="0" applyFont="1" applyFill="1" applyBorder="1"/>
    <xf numFmtId="0" fontId="28" fillId="38" borderId="93" xfId="0" applyFont="1" applyFill="1" applyBorder="1"/>
    <xf numFmtId="0" fontId="28" fillId="38" borderId="94" xfId="0" applyFont="1" applyFill="1" applyBorder="1"/>
    <xf numFmtId="0" fontId="28" fillId="118" borderId="94" xfId="0" applyFont="1" applyFill="1" applyBorder="1"/>
    <xf numFmtId="0" fontId="28" fillId="118" borderId="1" xfId="0" applyFont="1" applyFill="1" applyBorder="1"/>
    <xf numFmtId="0" fontId="28" fillId="118" borderId="1" xfId="0" applyFont="1" applyFill="1" applyBorder="1" applyAlignment="1">
      <alignment vertical="center" wrapText="1"/>
    </xf>
    <xf numFmtId="0" fontId="28" fillId="118" borderId="95" xfId="0" applyFont="1" applyFill="1" applyBorder="1" applyAlignment="1">
      <alignment vertical="center" wrapText="1"/>
    </xf>
    <xf numFmtId="0" fontId="65" fillId="38" borderId="94" xfId="0" applyFont="1" applyFill="1" applyBorder="1"/>
    <xf numFmtId="0" fontId="65" fillId="38" borderId="1" xfId="0" applyFont="1" applyFill="1" applyBorder="1"/>
    <xf numFmtId="0" fontId="65" fillId="38" borderId="95" xfId="0" applyFont="1" applyFill="1" applyBorder="1"/>
    <xf numFmtId="0" fontId="65" fillId="38" borderId="96" xfId="0" applyFont="1" applyFill="1" applyBorder="1"/>
    <xf numFmtId="0" fontId="65" fillId="38" borderId="97" xfId="0" applyFont="1" applyFill="1" applyBorder="1"/>
    <xf numFmtId="0" fontId="65" fillId="38" borderId="98" xfId="0" applyFont="1" applyFill="1" applyBorder="1"/>
    <xf numFmtId="0" fontId="51" fillId="21" borderId="0" xfId="0" applyFont="1" applyFill="1"/>
    <xf numFmtId="0" fontId="51" fillId="21" borderId="1" xfId="0" applyFont="1" applyFill="1" applyBorder="1"/>
    <xf numFmtId="0" fontId="0" fillId="21" borderId="0" xfId="0" applyFill="1"/>
    <xf numFmtId="0" fontId="4" fillId="21" borderId="0" xfId="0" applyFont="1" applyFill="1" applyAlignment="1">
      <alignment horizontal="left"/>
    </xf>
    <xf numFmtId="0" fontId="17" fillId="21" borderId="1" xfId="0" applyFont="1" applyFill="1" applyBorder="1"/>
    <xf numFmtId="0" fontId="17" fillId="4" borderId="1" xfId="0" applyFont="1" applyFill="1" applyBorder="1"/>
    <xf numFmtId="0" fontId="17" fillId="4" borderId="1" xfId="0" applyFont="1" applyFill="1" applyBorder="1" applyAlignment="1">
      <alignment horizontal="left"/>
    </xf>
    <xf numFmtId="0" fontId="4" fillId="4" borderId="0" xfId="0" applyFont="1" applyFill="1" applyAlignment="1">
      <alignment horizontal="left"/>
    </xf>
    <xf numFmtId="0" fontId="8" fillId="4" borderId="0" xfId="0" applyFont="1" applyFill="1" applyAlignment="1">
      <alignment horizontal="left" vertical="center"/>
    </xf>
    <xf numFmtId="0" fontId="32" fillId="4" borderId="1" xfId="0" applyFont="1" applyFill="1" applyBorder="1" applyAlignment="1">
      <alignment vertical="center"/>
    </xf>
    <xf numFmtId="0" fontId="48" fillId="4" borderId="0" xfId="0" applyFont="1" applyFill="1" applyAlignment="1">
      <alignment horizontal="left" vertical="center" wrapText="1"/>
    </xf>
    <xf numFmtId="0" fontId="68" fillId="0" borderId="1" xfId="0" applyFont="1" applyBorder="1" applyAlignment="1">
      <alignment horizontal="left" vertical="center" wrapText="1"/>
    </xf>
    <xf numFmtId="0" fontId="69" fillId="0" borderId="0" xfId="0" applyFont="1" applyAlignment="1">
      <alignment vertical="center" wrapText="1"/>
    </xf>
    <xf numFmtId="0" fontId="69" fillId="0" borderId="3" xfId="0" applyFont="1" applyBorder="1" applyAlignment="1">
      <alignment vertical="center" wrapText="1"/>
    </xf>
    <xf numFmtId="17" fontId="53" fillId="80" borderId="84" xfId="0" applyNumberFormat="1" applyFont="1" applyFill="1" applyBorder="1" applyAlignment="1">
      <alignment horizontal="center" vertical="center"/>
    </xf>
    <xf numFmtId="165" fontId="34" fillId="10" borderId="39" xfId="0" applyNumberFormat="1" applyFont="1" applyFill="1" applyBorder="1" applyAlignment="1">
      <alignment vertical="center"/>
    </xf>
    <xf numFmtId="165" fontId="34" fillId="10" borderId="1" xfId="0" applyNumberFormat="1" applyFont="1" applyFill="1" applyBorder="1" applyAlignment="1">
      <alignment vertical="center"/>
    </xf>
    <xf numFmtId="165" fontId="34" fillId="10" borderId="86" xfId="0" applyNumberFormat="1" applyFont="1" applyFill="1" applyBorder="1" applyAlignment="1">
      <alignment vertical="center"/>
    </xf>
    <xf numFmtId="165" fontId="34" fillId="10" borderId="43" xfId="0" applyNumberFormat="1" applyFont="1" applyFill="1" applyBorder="1" applyAlignment="1">
      <alignment vertical="center"/>
    </xf>
    <xf numFmtId="165" fontId="34" fillId="64" borderId="39" xfId="0" applyNumberFormat="1" applyFont="1" applyFill="1" applyBorder="1" applyAlignment="1">
      <alignment vertical="center"/>
    </xf>
    <xf numFmtId="165" fontId="34" fillId="64" borderId="43" xfId="0" applyNumberFormat="1" applyFont="1" applyFill="1" applyBorder="1" applyAlignment="1">
      <alignment vertical="center"/>
    </xf>
    <xf numFmtId="165" fontId="34" fillId="54" borderId="39" xfId="0" applyNumberFormat="1" applyFont="1" applyFill="1" applyBorder="1" applyAlignment="1">
      <alignment vertical="center"/>
    </xf>
    <xf numFmtId="40" fontId="34" fillId="54" borderId="1" xfId="0" applyNumberFormat="1" applyFont="1" applyFill="1" applyBorder="1" applyAlignment="1">
      <alignment vertical="center"/>
    </xf>
    <xf numFmtId="165" fontId="34" fillId="59" borderId="39" xfId="0" applyNumberFormat="1" applyFont="1" applyFill="1" applyBorder="1" applyAlignment="1">
      <alignment vertical="center"/>
    </xf>
    <xf numFmtId="4" fontId="34" fillId="87" borderId="39" xfId="0" applyNumberFormat="1" applyFont="1" applyFill="1" applyBorder="1" applyAlignment="1">
      <alignment vertical="center"/>
    </xf>
    <xf numFmtId="40" fontId="34" fillId="87" borderId="1" xfId="0" applyNumberFormat="1" applyFont="1" applyFill="1" applyBorder="1" applyAlignment="1">
      <alignment vertical="center"/>
    </xf>
    <xf numFmtId="165" fontId="34" fillId="53" borderId="39" xfId="0" applyNumberFormat="1" applyFont="1" applyFill="1" applyBorder="1" applyAlignment="1">
      <alignment vertical="center"/>
    </xf>
    <xf numFmtId="40" fontId="35" fillId="38" borderId="40" xfId="0" applyNumberFormat="1" applyFont="1" applyFill="1" applyBorder="1" applyAlignment="1">
      <alignment horizontal="left" vertical="center" indent="6"/>
    </xf>
    <xf numFmtId="40" fontId="35" fillId="38" borderId="46" xfId="0" applyNumberFormat="1" applyFont="1" applyFill="1" applyBorder="1" applyAlignment="1">
      <alignment horizontal="left" vertical="center" indent="6"/>
    </xf>
    <xf numFmtId="40" fontId="35" fillId="38" borderId="66" xfId="0" applyNumberFormat="1" applyFont="1" applyFill="1" applyBorder="1" applyAlignment="1">
      <alignment horizontal="left" vertical="center" indent="6"/>
    </xf>
    <xf numFmtId="40" fontId="35" fillId="9" borderId="40" xfId="0" applyNumberFormat="1" applyFont="1" applyFill="1" applyBorder="1" applyAlignment="1">
      <alignment horizontal="left" vertical="center" indent="6"/>
    </xf>
    <xf numFmtId="40" fontId="35" fillId="9" borderId="3" xfId="0" applyNumberFormat="1" applyFont="1" applyFill="1" applyBorder="1" applyAlignment="1">
      <alignment horizontal="left" vertical="center" indent="6"/>
    </xf>
    <xf numFmtId="4" fontId="35" fillId="9" borderId="46" xfId="0" applyNumberFormat="1" applyFont="1" applyFill="1" applyBorder="1" applyAlignment="1">
      <alignment horizontal="left" vertical="center" indent="6"/>
    </xf>
    <xf numFmtId="40" fontId="35" fillId="19" borderId="40" xfId="0" applyNumberFormat="1" applyFont="1" applyFill="1" applyBorder="1" applyAlignment="1">
      <alignment horizontal="left" vertical="center" indent="6"/>
    </xf>
    <xf numFmtId="40" fontId="35" fillId="19" borderId="3" xfId="0" applyNumberFormat="1" applyFont="1" applyFill="1" applyBorder="1" applyAlignment="1">
      <alignment horizontal="left" vertical="center" indent="6"/>
    </xf>
    <xf numFmtId="4" fontId="35" fillId="19" borderId="9" xfId="0" applyNumberFormat="1" applyFont="1" applyFill="1" applyBorder="1" applyAlignment="1">
      <alignment horizontal="left" vertical="center" indent="6"/>
    </xf>
    <xf numFmtId="40" fontId="35" fillId="38" borderId="9" xfId="0" applyNumberFormat="1" applyFont="1" applyFill="1" applyBorder="1" applyAlignment="1">
      <alignment horizontal="left" vertical="center" indent="6"/>
    </xf>
    <xf numFmtId="40" fontId="35" fillId="38" borderId="10" xfId="0" applyNumberFormat="1" applyFont="1" applyFill="1" applyBorder="1" applyAlignment="1">
      <alignment horizontal="left" vertical="center" indent="6"/>
    </xf>
    <xf numFmtId="40" fontId="35" fillId="41" borderId="40" xfId="0" applyNumberFormat="1" applyFont="1" applyFill="1" applyBorder="1" applyAlignment="1">
      <alignment horizontal="left" vertical="center" indent="6"/>
    </xf>
    <xf numFmtId="40" fontId="35" fillId="41" borderId="3" xfId="0" applyNumberFormat="1" applyFont="1" applyFill="1" applyBorder="1" applyAlignment="1">
      <alignment horizontal="left" vertical="center" indent="6"/>
    </xf>
    <xf numFmtId="4" fontId="35" fillId="41" borderId="46" xfId="0" applyNumberFormat="1" applyFont="1" applyFill="1" applyBorder="1" applyAlignment="1">
      <alignment horizontal="left" vertical="center" indent="6"/>
    </xf>
    <xf numFmtId="40" fontId="35" fillId="86" borderId="40" xfId="0" applyNumberFormat="1" applyFont="1" applyFill="1" applyBorder="1" applyAlignment="1">
      <alignment horizontal="left" vertical="center" indent="6"/>
    </xf>
    <xf numFmtId="40" fontId="35" fillId="86" borderId="3" xfId="0" applyNumberFormat="1" applyFont="1" applyFill="1" applyBorder="1" applyAlignment="1">
      <alignment horizontal="left" vertical="center" indent="6"/>
    </xf>
    <xf numFmtId="4" fontId="35" fillId="86" borderId="9" xfId="0" applyNumberFormat="1" applyFont="1" applyFill="1" applyBorder="1" applyAlignment="1">
      <alignment horizontal="left" vertical="center" indent="6"/>
    </xf>
    <xf numFmtId="40" fontId="35" fillId="38" borderId="3" xfId="0" applyNumberFormat="1" applyFont="1" applyFill="1" applyBorder="1" applyAlignment="1">
      <alignment horizontal="left" vertical="center" indent="6"/>
    </xf>
    <xf numFmtId="4" fontId="35" fillId="38" borderId="46" xfId="0" applyNumberFormat="1" applyFont="1" applyFill="1" applyBorder="1" applyAlignment="1">
      <alignment horizontal="left" vertical="center" indent="6"/>
    </xf>
    <xf numFmtId="40" fontId="34" fillId="11" borderId="39" xfId="0" applyNumberFormat="1" applyFont="1" applyFill="1" applyBorder="1" applyAlignment="1">
      <alignment horizontal="left" vertical="center" indent="6"/>
    </xf>
    <xf numFmtId="40" fontId="34" fillId="11" borderId="43" xfId="0" applyNumberFormat="1" applyFont="1" applyFill="1" applyBorder="1" applyAlignment="1">
      <alignment horizontal="left" vertical="center" indent="6"/>
    </xf>
    <xf numFmtId="40" fontId="34" fillId="65" borderId="39" xfId="0" applyNumberFormat="1" applyFont="1" applyFill="1" applyBorder="1" applyAlignment="1">
      <alignment horizontal="left" vertical="center" indent="6"/>
    </xf>
    <xf numFmtId="40" fontId="34" fillId="65" borderId="1" xfId="0" applyNumberFormat="1" applyFont="1" applyFill="1" applyBorder="1" applyAlignment="1">
      <alignment horizontal="left" vertical="center" indent="6"/>
    </xf>
    <xf numFmtId="4" fontId="34" fillId="65" borderId="43" xfId="0" applyNumberFormat="1" applyFont="1" applyFill="1" applyBorder="1" applyAlignment="1">
      <alignment horizontal="left" vertical="center" indent="6"/>
    </xf>
    <xf numFmtId="40" fontId="34" fillId="55" borderId="39" xfId="0" applyNumberFormat="1" applyFont="1" applyFill="1" applyBorder="1" applyAlignment="1">
      <alignment horizontal="left" vertical="center" indent="6"/>
    </xf>
    <xf numFmtId="40" fontId="34" fillId="55" borderId="1" xfId="0" applyNumberFormat="1" applyFont="1" applyFill="1" applyBorder="1" applyAlignment="1">
      <alignment horizontal="left" vertical="center" indent="6"/>
    </xf>
    <xf numFmtId="4" fontId="34" fillId="55" borderId="1" xfId="0" applyNumberFormat="1" applyFont="1" applyFill="1" applyBorder="1" applyAlignment="1">
      <alignment horizontal="left" vertical="center" indent="6"/>
    </xf>
    <xf numFmtId="40" fontId="34" fillId="11" borderId="1" xfId="0" applyNumberFormat="1" applyFont="1" applyFill="1" applyBorder="1" applyAlignment="1">
      <alignment horizontal="left" vertical="center" indent="6"/>
    </xf>
    <xf numFmtId="40" fontId="34" fillId="60" borderId="39" xfId="0" applyNumberFormat="1" applyFont="1" applyFill="1" applyBorder="1" applyAlignment="1">
      <alignment horizontal="left" vertical="center" indent="6"/>
    </xf>
    <xf numFmtId="40" fontId="34" fillId="60" borderId="1" xfId="0" applyNumberFormat="1" applyFont="1" applyFill="1" applyBorder="1" applyAlignment="1">
      <alignment horizontal="left" vertical="center" indent="6"/>
    </xf>
    <xf numFmtId="4" fontId="34" fillId="60" borderId="43" xfId="0" applyNumberFormat="1" applyFont="1" applyFill="1" applyBorder="1" applyAlignment="1">
      <alignment horizontal="left" vertical="center" indent="6"/>
    </xf>
    <xf numFmtId="40" fontId="34" fillId="88" borderId="39" xfId="0" applyNumberFormat="1" applyFont="1" applyFill="1" applyBorder="1" applyAlignment="1">
      <alignment horizontal="left" vertical="center" indent="6"/>
    </xf>
    <xf numFmtId="40" fontId="34" fillId="88" borderId="1" xfId="0" applyNumberFormat="1" applyFont="1" applyFill="1" applyBorder="1" applyAlignment="1">
      <alignment horizontal="left" vertical="center" indent="6"/>
    </xf>
    <xf numFmtId="4" fontId="34" fillId="88" borderId="1" xfId="0" applyNumberFormat="1" applyFont="1" applyFill="1" applyBorder="1" applyAlignment="1">
      <alignment horizontal="left" vertical="center" indent="6"/>
    </xf>
    <xf numFmtId="40" fontId="34" fillId="42" borderId="39" xfId="0" applyNumberFormat="1" applyFont="1" applyFill="1" applyBorder="1" applyAlignment="1">
      <alignment horizontal="left" vertical="center" indent="6"/>
    </xf>
    <xf numFmtId="40" fontId="34" fillId="42" borderId="9" xfId="0" applyNumberFormat="1" applyFont="1" applyFill="1" applyBorder="1" applyAlignment="1">
      <alignment horizontal="left" vertical="center" indent="6"/>
    </xf>
    <xf numFmtId="4" fontId="34" fillId="42" borderId="43" xfId="0" applyNumberFormat="1" applyFont="1" applyFill="1" applyBorder="1" applyAlignment="1">
      <alignment horizontal="left" vertical="center" indent="6"/>
    </xf>
    <xf numFmtId="40" fontId="34" fillId="45" borderId="39" xfId="0" applyNumberFormat="1" applyFont="1" applyFill="1" applyBorder="1" applyAlignment="1">
      <alignment horizontal="left" vertical="center" indent="6"/>
    </xf>
    <xf numFmtId="40" fontId="34" fillId="45" borderId="43" xfId="0" applyNumberFormat="1" applyFont="1" applyFill="1" applyBorder="1" applyAlignment="1">
      <alignment horizontal="left" vertical="center" indent="6"/>
    </xf>
    <xf numFmtId="40" fontId="34" fillId="66" borderId="39" xfId="0" applyNumberFormat="1" applyFont="1" applyFill="1" applyBorder="1" applyAlignment="1">
      <alignment horizontal="left" vertical="center" indent="6"/>
    </xf>
    <xf numFmtId="40" fontId="34" fillId="66" borderId="1" xfId="0" applyNumberFormat="1" applyFont="1" applyFill="1" applyBorder="1" applyAlignment="1">
      <alignment horizontal="left" vertical="center" indent="6"/>
    </xf>
    <xf numFmtId="4" fontId="34" fillId="66" borderId="43" xfId="0" applyNumberFormat="1" applyFont="1" applyFill="1" applyBorder="1" applyAlignment="1">
      <alignment horizontal="left" vertical="center" indent="6"/>
    </xf>
    <xf numFmtId="40" fontId="34" fillId="12" borderId="39" xfId="0" applyNumberFormat="1" applyFont="1" applyFill="1" applyBorder="1" applyAlignment="1">
      <alignment horizontal="left" vertical="center" indent="6"/>
    </xf>
    <xf numFmtId="40" fontId="34" fillId="12" borderId="43" xfId="0" applyNumberFormat="1" applyFont="1" applyFill="1" applyBorder="1" applyAlignment="1">
      <alignment horizontal="left" vertical="center" indent="6"/>
    </xf>
    <xf numFmtId="40" fontId="34" fillId="56" borderId="39" xfId="0" applyNumberFormat="1" applyFont="1" applyFill="1" applyBorder="1" applyAlignment="1">
      <alignment horizontal="left" vertical="center" indent="6"/>
    </xf>
    <xf numFmtId="40" fontId="34" fillId="56" borderId="1" xfId="0" applyNumberFormat="1" applyFont="1" applyFill="1" applyBorder="1" applyAlignment="1">
      <alignment horizontal="left" vertical="center" indent="6"/>
    </xf>
    <xf numFmtId="4" fontId="34" fillId="56" borderId="1" xfId="0" applyNumberFormat="1" applyFont="1" applyFill="1" applyBorder="1" applyAlignment="1">
      <alignment horizontal="left" vertical="center" indent="6"/>
    </xf>
    <xf numFmtId="40" fontId="34" fillId="12" borderId="1" xfId="0" applyNumberFormat="1" applyFont="1" applyFill="1" applyBorder="1" applyAlignment="1">
      <alignment horizontal="left" vertical="center" indent="6"/>
    </xf>
    <xf numFmtId="40" fontId="34" fillId="61" borderId="39" xfId="0" applyNumberFormat="1" applyFont="1" applyFill="1" applyBorder="1" applyAlignment="1">
      <alignment horizontal="left" vertical="center" indent="6"/>
    </xf>
    <xf numFmtId="40" fontId="34" fillId="61" borderId="1" xfId="0" applyNumberFormat="1" applyFont="1" applyFill="1" applyBorder="1" applyAlignment="1">
      <alignment horizontal="left" vertical="center" indent="6"/>
    </xf>
    <xf numFmtId="4" fontId="34" fillId="61" borderId="43" xfId="0" applyNumberFormat="1" applyFont="1" applyFill="1" applyBorder="1" applyAlignment="1">
      <alignment horizontal="left" vertical="center" indent="6"/>
    </xf>
    <xf numFmtId="40" fontId="34" fillId="89" borderId="39" xfId="0" applyNumberFormat="1" applyFont="1" applyFill="1" applyBorder="1" applyAlignment="1">
      <alignment horizontal="left" vertical="center" indent="6"/>
    </xf>
    <xf numFmtId="40" fontId="34" fillId="89" borderId="1" xfId="0" applyNumberFormat="1" applyFont="1" applyFill="1" applyBorder="1" applyAlignment="1">
      <alignment horizontal="left" vertical="center" indent="6"/>
    </xf>
    <xf numFmtId="4" fontId="34" fillId="89" borderId="1" xfId="0" applyNumberFormat="1" applyFont="1" applyFill="1" applyBorder="1" applyAlignment="1">
      <alignment horizontal="left" vertical="center" indent="6"/>
    </xf>
    <xf numFmtId="40" fontId="34" fillId="52" borderId="39" xfId="0" applyNumberFormat="1" applyFont="1" applyFill="1" applyBorder="1" applyAlignment="1">
      <alignment horizontal="left" vertical="center" indent="6"/>
    </xf>
    <xf numFmtId="40" fontId="34" fillId="52" borderId="1" xfId="0" applyNumberFormat="1" applyFont="1" applyFill="1" applyBorder="1" applyAlignment="1">
      <alignment horizontal="left" vertical="center" indent="6"/>
    </xf>
    <xf numFmtId="4" fontId="34" fillId="52" borderId="43" xfId="0" applyNumberFormat="1" applyFont="1" applyFill="1" applyBorder="1" applyAlignment="1">
      <alignment horizontal="left" vertical="center" indent="6"/>
    </xf>
    <xf numFmtId="40" fontId="35" fillId="38" borderId="72" xfId="0" applyNumberFormat="1" applyFont="1" applyFill="1" applyBorder="1" applyAlignment="1">
      <alignment horizontal="left" vertical="center" indent="6"/>
    </xf>
    <xf numFmtId="40" fontId="35" fillId="38" borderId="47" xfId="0" applyNumberFormat="1" applyFont="1" applyFill="1" applyBorder="1" applyAlignment="1">
      <alignment horizontal="left" vertical="center" indent="6"/>
    </xf>
    <xf numFmtId="40" fontId="35" fillId="9" borderId="72" xfId="0" applyNumberFormat="1" applyFont="1" applyFill="1" applyBorder="1" applyAlignment="1">
      <alignment horizontal="left" vertical="center" indent="6"/>
    </xf>
    <xf numFmtId="40" fontId="35" fillId="9" borderId="21" xfId="0" applyNumberFormat="1" applyFont="1" applyFill="1" applyBorder="1" applyAlignment="1">
      <alignment horizontal="left" vertical="center" indent="6"/>
    </xf>
    <xf numFmtId="4" fontId="35" fillId="9" borderId="47" xfId="0" applyNumberFormat="1" applyFont="1" applyFill="1" applyBorder="1" applyAlignment="1">
      <alignment horizontal="left" vertical="center" indent="6"/>
    </xf>
    <xf numFmtId="40" fontId="35" fillId="19" borderId="72" xfId="0" applyNumberFormat="1" applyFont="1" applyFill="1" applyBorder="1" applyAlignment="1">
      <alignment horizontal="left" vertical="center" indent="6"/>
    </xf>
    <xf numFmtId="40" fontId="35" fillId="19" borderId="21" xfId="0" applyNumberFormat="1" applyFont="1" applyFill="1" applyBorder="1" applyAlignment="1">
      <alignment horizontal="left" vertical="center" indent="6"/>
    </xf>
    <xf numFmtId="4" fontId="35" fillId="19" borderId="26" xfId="0" applyNumberFormat="1" applyFont="1" applyFill="1" applyBorder="1" applyAlignment="1">
      <alignment horizontal="left" vertical="center" indent="6"/>
    </xf>
    <xf numFmtId="40" fontId="35" fillId="38" borderId="26" xfId="0" applyNumberFormat="1" applyFont="1" applyFill="1" applyBorder="1" applyAlignment="1">
      <alignment horizontal="left" vertical="center" indent="6"/>
    </xf>
    <xf numFmtId="40" fontId="35" fillId="38" borderId="31" xfId="0" applyNumberFormat="1" applyFont="1" applyFill="1" applyBorder="1" applyAlignment="1">
      <alignment horizontal="left" vertical="center" indent="6"/>
    </xf>
    <xf numFmtId="40" fontId="35" fillId="41" borderId="72" xfId="0" applyNumberFormat="1" applyFont="1" applyFill="1" applyBorder="1" applyAlignment="1">
      <alignment horizontal="left" vertical="center" indent="6"/>
    </xf>
    <xf numFmtId="40" fontId="35" fillId="41" borderId="21" xfId="0" applyNumberFormat="1" applyFont="1" applyFill="1" applyBorder="1" applyAlignment="1">
      <alignment horizontal="left" vertical="center" indent="6"/>
    </xf>
    <xf numFmtId="4" fontId="35" fillId="41" borderId="47" xfId="0" applyNumberFormat="1" applyFont="1" applyFill="1" applyBorder="1" applyAlignment="1">
      <alignment horizontal="left" vertical="center" indent="6"/>
    </xf>
    <xf numFmtId="40" fontId="35" fillId="86" borderId="72" xfId="0" applyNumberFormat="1" applyFont="1" applyFill="1" applyBorder="1" applyAlignment="1">
      <alignment horizontal="left" vertical="center" indent="6"/>
    </xf>
    <xf numFmtId="40" fontId="35" fillId="86" borderId="21" xfId="0" applyNumberFormat="1" applyFont="1" applyFill="1" applyBorder="1" applyAlignment="1">
      <alignment horizontal="left" vertical="center" indent="6"/>
    </xf>
    <xf numFmtId="4" fontId="35" fillId="86" borderId="26" xfId="0" applyNumberFormat="1" applyFont="1" applyFill="1" applyBorder="1" applyAlignment="1">
      <alignment horizontal="left" vertical="center" indent="6"/>
    </xf>
    <xf numFmtId="40" fontId="35" fillId="38" borderId="21" xfId="0" applyNumberFormat="1" applyFont="1" applyFill="1" applyBorder="1" applyAlignment="1">
      <alignment horizontal="left" vertical="center" indent="6"/>
    </xf>
    <xf numFmtId="4" fontId="35" fillId="38" borderId="47" xfId="0" applyNumberFormat="1" applyFont="1" applyFill="1" applyBorder="1" applyAlignment="1">
      <alignment horizontal="left" vertical="center" indent="6"/>
    </xf>
    <xf numFmtId="44" fontId="71" fillId="68" borderId="85" xfId="0" applyNumberFormat="1" applyFont="1" applyFill="1" applyBorder="1" applyAlignment="1">
      <alignment vertical="center"/>
    </xf>
    <xf numFmtId="44" fontId="34" fillId="58" borderId="85" xfId="0" applyNumberFormat="1" applyFont="1" applyFill="1" applyBorder="1" applyAlignment="1">
      <alignment vertical="center"/>
    </xf>
    <xf numFmtId="44" fontId="34" fillId="63" borderId="85" xfId="0" applyNumberFormat="1" applyFont="1" applyFill="1" applyBorder="1" applyAlignment="1">
      <alignment vertical="center"/>
    </xf>
    <xf numFmtId="17" fontId="72" fillId="69" borderId="63" xfId="0" applyNumberFormat="1" applyFont="1" applyFill="1" applyBorder="1" applyAlignment="1">
      <alignment horizontal="center" vertical="center"/>
    </xf>
    <xf numFmtId="17" fontId="72" fillId="69" borderId="34" xfId="0" applyNumberFormat="1" applyFont="1" applyFill="1" applyBorder="1" applyAlignment="1">
      <alignment horizontal="center" vertical="center"/>
    </xf>
    <xf numFmtId="17" fontId="72" fillId="69" borderId="42" xfId="0" applyNumberFormat="1" applyFont="1" applyFill="1" applyBorder="1" applyAlignment="1">
      <alignment horizontal="center" vertical="center" wrapText="1"/>
    </xf>
    <xf numFmtId="44" fontId="35" fillId="38" borderId="40" xfId="0" applyNumberFormat="1" applyFont="1" applyFill="1" applyBorder="1" applyAlignment="1">
      <alignment vertical="center"/>
    </xf>
    <xf numFmtId="44" fontId="35" fillId="38" borderId="46" xfId="0" applyNumberFormat="1" applyFont="1" applyFill="1" applyBorder="1" applyAlignment="1">
      <alignment vertical="center"/>
    </xf>
    <xf numFmtId="44" fontId="35" fillId="38" borderId="72" xfId="0" applyNumberFormat="1" applyFont="1" applyFill="1" applyBorder="1" applyAlignment="1">
      <alignment vertical="center"/>
    </xf>
    <xf numFmtId="44" fontId="35" fillId="38" borderId="47" xfId="0" applyNumberFormat="1" applyFont="1" applyFill="1" applyBorder="1" applyAlignment="1">
      <alignment vertical="center"/>
    </xf>
    <xf numFmtId="0" fontId="35" fillId="0" borderId="1" xfId="0" applyFont="1" applyBorder="1" applyAlignment="1">
      <alignment vertical="center"/>
    </xf>
    <xf numFmtId="40" fontId="35" fillId="65" borderId="84" xfId="0" applyNumberFormat="1" applyFont="1" applyFill="1" applyBorder="1" applyAlignment="1">
      <alignment vertical="center"/>
    </xf>
    <xf numFmtId="4" fontId="35" fillId="65" borderId="69" xfId="0" applyNumberFormat="1" applyFont="1" applyFill="1" applyBorder="1" applyAlignment="1">
      <alignment vertical="center"/>
    </xf>
    <xf numFmtId="40" fontId="35" fillId="55" borderId="84" xfId="0" applyNumberFormat="1" applyFont="1" applyFill="1" applyBorder="1" applyAlignment="1">
      <alignment vertical="center"/>
    </xf>
    <xf numFmtId="4" fontId="35" fillId="55" borderId="69" xfId="0" applyNumberFormat="1" applyFont="1" applyFill="1" applyBorder="1" applyAlignment="1">
      <alignment vertical="center"/>
    </xf>
    <xf numFmtId="40" fontId="35" fillId="60" borderId="84" xfId="0" applyNumberFormat="1" applyFont="1" applyFill="1" applyBorder="1" applyAlignment="1">
      <alignment vertical="center"/>
    </xf>
    <xf numFmtId="4" fontId="35" fillId="60" borderId="69" xfId="0" applyNumberFormat="1" applyFont="1" applyFill="1" applyBorder="1" applyAlignment="1">
      <alignment vertical="center"/>
    </xf>
    <xf numFmtId="40" fontId="35" fillId="88" borderId="84" xfId="0" applyNumberFormat="1" applyFont="1" applyFill="1" applyBorder="1" applyAlignment="1">
      <alignment vertical="center"/>
    </xf>
    <xf numFmtId="4" fontId="35" fillId="88" borderId="28" xfId="0" applyNumberFormat="1" applyFont="1" applyFill="1" applyBorder="1" applyAlignment="1">
      <alignment vertical="center"/>
    </xf>
    <xf numFmtId="4" fontId="35" fillId="42" borderId="69" xfId="0" applyNumberFormat="1" applyFont="1" applyFill="1" applyBorder="1" applyAlignment="1">
      <alignment vertical="center"/>
    </xf>
    <xf numFmtId="40" fontId="35" fillId="38" borderId="30" xfId="0" applyNumberFormat="1" applyFont="1" applyFill="1" applyBorder="1" applyAlignment="1">
      <alignment horizontal="left" vertical="center" indent="6"/>
    </xf>
    <xf numFmtId="40" fontId="35" fillId="38" borderId="27" xfId="0" applyNumberFormat="1" applyFont="1" applyFill="1" applyBorder="1" applyAlignment="1">
      <alignment horizontal="left" vertical="center" indent="6"/>
    </xf>
    <xf numFmtId="40" fontId="35" fillId="38" borderId="45" xfId="0" applyNumberFormat="1" applyFont="1" applyFill="1" applyBorder="1" applyAlignment="1">
      <alignment horizontal="left" vertical="center" indent="6"/>
    </xf>
    <xf numFmtId="40" fontId="35" fillId="9" borderId="66" xfId="0" applyNumberFormat="1" applyFont="1" applyFill="1" applyBorder="1" applyAlignment="1">
      <alignment horizontal="left" vertical="center" indent="6"/>
    </xf>
    <xf numFmtId="40" fontId="35" fillId="9" borderId="12" xfId="0" applyNumberFormat="1" applyFont="1" applyFill="1" applyBorder="1" applyAlignment="1">
      <alignment horizontal="left" vertical="center" indent="6"/>
    </xf>
    <xf numFmtId="4" fontId="35" fillId="9" borderId="45" xfId="0" applyNumberFormat="1" applyFont="1" applyFill="1" applyBorder="1" applyAlignment="1">
      <alignment horizontal="left" vertical="center" indent="6"/>
    </xf>
    <xf numFmtId="40" fontId="35" fillId="19" borderId="66" xfId="0" applyNumberFormat="1" applyFont="1" applyFill="1" applyBorder="1" applyAlignment="1">
      <alignment horizontal="left" vertical="center" indent="6"/>
    </xf>
    <xf numFmtId="40" fontId="35" fillId="19" borderId="12" xfId="0" applyNumberFormat="1" applyFont="1" applyFill="1" applyBorder="1" applyAlignment="1">
      <alignment horizontal="left" vertical="center" indent="6"/>
    </xf>
    <xf numFmtId="4" fontId="35" fillId="19" borderId="45" xfId="0" applyNumberFormat="1" applyFont="1" applyFill="1" applyBorder="1" applyAlignment="1">
      <alignment horizontal="left" vertical="center" indent="6"/>
    </xf>
    <xf numFmtId="40" fontId="35" fillId="41" borderId="66" xfId="0" applyNumberFormat="1" applyFont="1" applyFill="1" applyBorder="1" applyAlignment="1">
      <alignment horizontal="left" vertical="center" indent="6"/>
    </xf>
    <xf numFmtId="40" fontId="35" fillId="41" borderId="12" xfId="0" applyNumberFormat="1" applyFont="1" applyFill="1" applyBorder="1" applyAlignment="1">
      <alignment horizontal="left" vertical="center" indent="6"/>
    </xf>
    <xf numFmtId="4" fontId="35" fillId="41" borderId="45" xfId="0" applyNumberFormat="1" applyFont="1" applyFill="1" applyBorder="1" applyAlignment="1">
      <alignment horizontal="left" vertical="center" indent="6"/>
    </xf>
    <xf numFmtId="40" fontId="35" fillId="86" borderId="66" xfId="0" applyNumberFormat="1" applyFont="1" applyFill="1" applyBorder="1" applyAlignment="1">
      <alignment horizontal="left" vertical="center" indent="6"/>
    </xf>
    <xf numFmtId="40" fontId="35" fillId="86" borderId="12" xfId="0" applyNumberFormat="1" applyFont="1" applyFill="1" applyBorder="1" applyAlignment="1">
      <alignment horizontal="left" vertical="center" indent="6"/>
    </xf>
    <xf numFmtId="4" fontId="35" fillId="86" borderId="27" xfId="0" applyNumberFormat="1" applyFont="1" applyFill="1" applyBorder="1" applyAlignment="1">
      <alignment horizontal="left" vertical="center" indent="6"/>
    </xf>
    <xf numFmtId="40" fontId="35" fillId="38" borderId="12" xfId="0" applyNumberFormat="1" applyFont="1" applyFill="1" applyBorder="1" applyAlignment="1">
      <alignment horizontal="left" vertical="center" indent="6"/>
    </xf>
    <xf numFmtId="4" fontId="35" fillId="38" borderId="45" xfId="0" applyNumberFormat="1" applyFont="1" applyFill="1" applyBorder="1" applyAlignment="1">
      <alignment horizontal="left" vertical="center" indent="6"/>
    </xf>
    <xf numFmtId="4" fontId="35" fillId="19" borderId="46" xfId="0" applyNumberFormat="1" applyFont="1" applyFill="1" applyBorder="1" applyAlignment="1">
      <alignment horizontal="left" vertical="center" indent="6"/>
    </xf>
    <xf numFmtId="4" fontId="35" fillId="19" borderId="47" xfId="0" applyNumberFormat="1" applyFont="1" applyFill="1" applyBorder="1" applyAlignment="1">
      <alignment horizontal="left" vertical="center" indent="6"/>
    </xf>
    <xf numFmtId="40" fontId="35" fillId="15" borderId="28" xfId="0" applyNumberFormat="1" applyFont="1" applyFill="1" applyBorder="1" applyAlignment="1">
      <alignment horizontal="left" vertical="center" indent="6"/>
    </xf>
    <xf numFmtId="40" fontId="35" fillId="15" borderId="84" xfId="0" applyNumberFormat="1" applyFont="1" applyFill="1" applyBorder="1" applyAlignment="1">
      <alignment horizontal="left" vertical="center" indent="6"/>
    </xf>
    <xf numFmtId="40" fontId="35" fillId="15" borderId="69" xfId="0" applyNumberFormat="1" applyFont="1" applyFill="1" applyBorder="1" applyAlignment="1">
      <alignment horizontal="left" vertical="center" indent="6"/>
    </xf>
    <xf numFmtId="40" fontId="35" fillId="98" borderId="84" xfId="0" applyNumberFormat="1" applyFont="1" applyFill="1" applyBorder="1" applyAlignment="1">
      <alignment horizontal="left" vertical="center" indent="6"/>
    </xf>
    <xf numFmtId="40" fontId="35" fillId="98" borderId="28" xfId="0" applyNumberFormat="1" applyFont="1" applyFill="1" applyBorder="1" applyAlignment="1">
      <alignment horizontal="left" vertical="center" indent="6"/>
    </xf>
    <xf numFmtId="4" fontId="35" fillId="98" borderId="69" xfId="0" applyNumberFormat="1" applyFont="1" applyFill="1" applyBorder="1" applyAlignment="1">
      <alignment horizontal="left" vertical="center" indent="6"/>
    </xf>
    <xf numFmtId="40" fontId="35" fillId="102" borderId="84" xfId="0" applyNumberFormat="1" applyFont="1" applyFill="1" applyBorder="1" applyAlignment="1">
      <alignment horizontal="left" vertical="center" indent="6"/>
    </xf>
    <xf numFmtId="40" fontId="35" fillId="102" borderId="28" xfId="0" applyNumberFormat="1" applyFont="1" applyFill="1" applyBorder="1" applyAlignment="1">
      <alignment horizontal="left" vertical="center" indent="6"/>
    </xf>
    <xf numFmtId="4" fontId="35" fillId="102" borderId="69" xfId="0" applyNumberFormat="1" applyFont="1" applyFill="1" applyBorder="1" applyAlignment="1">
      <alignment horizontal="left" vertical="center" indent="6"/>
    </xf>
    <xf numFmtId="40" fontId="35" fillId="108" borderId="84" xfId="0" applyNumberFormat="1" applyFont="1" applyFill="1" applyBorder="1" applyAlignment="1">
      <alignment horizontal="left" vertical="center" indent="6"/>
    </xf>
    <xf numFmtId="40" fontId="35" fillId="108" borderId="28" xfId="0" applyNumberFormat="1" applyFont="1" applyFill="1" applyBorder="1" applyAlignment="1">
      <alignment horizontal="left" vertical="center" indent="6"/>
    </xf>
    <xf numFmtId="4" fontId="35" fillId="108" borderId="69" xfId="0" applyNumberFormat="1" applyFont="1" applyFill="1" applyBorder="1" applyAlignment="1">
      <alignment horizontal="left" vertical="center" indent="6"/>
    </xf>
    <xf numFmtId="40" fontId="35" fillId="114" borderId="84" xfId="0" applyNumberFormat="1" applyFont="1" applyFill="1" applyBorder="1" applyAlignment="1">
      <alignment horizontal="left" vertical="center" indent="6"/>
    </xf>
    <xf numFmtId="40" fontId="35" fillId="114" borderId="28" xfId="0" applyNumberFormat="1" applyFont="1" applyFill="1" applyBorder="1" applyAlignment="1">
      <alignment horizontal="left" vertical="center" indent="6"/>
    </xf>
    <xf numFmtId="4" fontId="35" fillId="114" borderId="28" xfId="0" applyNumberFormat="1" applyFont="1" applyFill="1" applyBorder="1" applyAlignment="1">
      <alignment horizontal="left" vertical="center" indent="6"/>
    </xf>
    <xf numFmtId="40" fontId="35" fillId="110" borderId="84" xfId="0" applyNumberFormat="1" applyFont="1" applyFill="1" applyBorder="1" applyAlignment="1">
      <alignment horizontal="left" vertical="center" indent="6"/>
    </xf>
    <xf numFmtId="40" fontId="35" fillId="110" borderId="28" xfId="0" applyNumberFormat="1" applyFont="1" applyFill="1" applyBorder="1" applyAlignment="1">
      <alignment horizontal="left" vertical="center" indent="6"/>
    </xf>
    <xf numFmtId="4" fontId="35" fillId="110" borderId="69" xfId="0" applyNumberFormat="1" applyFont="1" applyFill="1" applyBorder="1" applyAlignment="1">
      <alignment horizontal="left" vertical="center" indent="6"/>
    </xf>
    <xf numFmtId="40" fontId="35" fillId="16" borderId="28" xfId="0" applyNumberFormat="1" applyFont="1" applyFill="1" applyBorder="1" applyAlignment="1">
      <alignment horizontal="left" vertical="center" indent="6"/>
    </xf>
    <xf numFmtId="40" fontId="35" fillId="16" borderId="84" xfId="0" applyNumberFormat="1" applyFont="1" applyFill="1" applyBorder="1" applyAlignment="1">
      <alignment horizontal="left" vertical="center" indent="6"/>
    </xf>
    <xf numFmtId="40" fontId="35" fillId="16" borderId="69" xfId="0" applyNumberFormat="1" applyFont="1" applyFill="1" applyBorder="1" applyAlignment="1">
      <alignment horizontal="left" vertical="center" indent="6"/>
    </xf>
    <xf numFmtId="40" fontId="35" fillId="100" borderId="84" xfId="0" applyNumberFormat="1" applyFont="1" applyFill="1" applyBorder="1" applyAlignment="1">
      <alignment horizontal="left" vertical="center" indent="6"/>
    </xf>
    <xf numFmtId="40" fontId="35" fillId="100" borderId="28" xfId="0" applyNumberFormat="1" applyFont="1" applyFill="1" applyBorder="1" applyAlignment="1">
      <alignment horizontal="left" vertical="center" indent="6"/>
    </xf>
    <xf numFmtId="4" fontId="35" fillId="100" borderId="69" xfId="0" applyNumberFormat="1" applyFont="1" applyFill="1" applyBorder="1" applyAlignment="1">
      <alignment horizontal="left" vertical="center" indent="6"/>
    </xf>
    <xf numFmtId="40" fontId="35" fillId="103" borderId="84" xfId="0" applyNumberFormat="1" applyFont="1" applyFill="1" applyBorder="1" applyAlignment="1">
      <alignment horizontal="left" vertical="center" indent="6"/>
    </xf>
    <xf numFmtId="40" fontId="35" fillId="103" borderId="28" xfId="0" applyNumberFormat="1" applyFont="1" applyFill="1" applyBorder="1" applyAlignment="1">
      <alignment horizontal="left" vertical="center" indent="6"/>
    </xf>
    <xf numFmtId="4" fontId="35" fillId="103" borderId="69" xfId="0" applyNumberFormat="1" applyFont="1" applyFill="1" applyBorder="1" applyAlignment="1">
      <alignment horizontal="left" vertical="center" indent="6"/>
    </xf>
    <xf numFmtId="40" fontId="35" fillId="107" borderId="84" xfId="0" applyNumberFormat="1" applyFont="1" applyFill="1" applyBorder="1" applyAlignment="1">
      <alignment horizontal="left" vertical="center" indent="6"/>
    </xf>
    <xf numFmtId="40" fontId="35" fillId="107" borderId="28" xfId="0" applyNumberFormat="1" applyFont="1" applyFill="1" applyBorder="1" applyAlignment="1">
      <alignment horizontal="left" vertical="center" indent="6"/>
    </xf>
    <xf numFmtId="4" fontId="35" fillId="107" borderId="69" xfId="0" applyNumberFormat="1" applyFont="1" applyFill="1" applyBorder="1" applyAlignment="1">
      <alignment horizontal="left" vertical="center" indent="6"/>
    </xf>
    <xf numFmtId="40" fontId="35" fillId="115" borderId="84" xfId="0" applyNumberFormat="1" applyFont="1" applyFill="1" applyBorder="1" applyAlignment="1">
      <alignment horizontal="left" vertical="center" indent="6"/>
    </xf>
    <xf numFmtId="40" fontId="35" fillId="115" borderId="28" xfId="0" applyNumberFormat="1" applyFont="1" applyFill="1" applyBorder="1" applyAlignment="1">
      <alignment horizontal="left" vertical="center" indent="6"/>
    </xf>
    <xf numFmtId="4" fontId="35" fillId="115" borderId="28" xfId="0" applyNumberFormat="1" applyFont="1" applyFill="1" applyBorder="1" applyAlignment="1">
      <alignment horizontal="left" vertical="center" indent="6"/>
    </xf>
    <xf numFmtId="40" fontId="35" fillId="112" borderId="84" xfId="0" applyNumberFormat="1" applyFont="1" applyFill="1" applyBorder="1" applyAlignment="1">
      <alignment horizontal="left" vertical="center" indent="6"/>
    </xf>
    <xf numFmtId="40" fontId="35" fillId="112" borderId="28" xfId="0" applyNumberFormat="1" applyFont="1" applyFill="1" applyBorder="1" applyAlignment="1">
      <alignment horizontal="left" vertical="center" indent="6"/>
    </xf>
    <xf numFmtId="4" fontId="35" fillId="112" borderId="69" xfId="0" applyNumberFormat="1" applyFont="1" applyFill="1" applyBorder="1" applyAlignment="1">
      <alignment horizontal="left" vertical="center" indent="6"/>
    </xf>
    <xf numFmtId="40" fontId="35" fillId="17" borderId="28" xfId="0" applyNumberFormat="1" applyFont="1" applyFill="1" applyBorder="1" applyAlignment="1">
      <alignment horizontal="left" vertical="center" indent="6"/>
    </xf>
    <xf numFmtId="40" fontId="35" fillId="17" borderId="84" xfId="0" applyNumberFormat="1" applyFont="1" applyFill="1" applyBorder="1" applyAlignment="1">
      <alignment horizontal="left" vertical="center" indent="6"/>
    </xf>
    <xf numFmtId="40" fontId="35" fillId="17" borderId="69" xfId="0" applyNumberFormat="1" applyFont="1" applyFill="1" applyBorder="1" applyAlignment="1">
      <alignment horizontal="left" vertical="center" indent="6"/>
    </xf>
    <xf numFmtId="40" fontId="35" fillId="99" borderId="84" xfId="0" applyNumberFormat="1" applyFont="1" applyFill="1" applyBorder="1" applyAlignment="1">
      <alignment horizontal="left" vertical="center" indent="6"/>
    </xf>
    <xf numFmtId="40" fontId="35" fillId="99" borderId="28" xfId="0" applyNumberFormat="1" applyFont="1" applyFill="1" applyBorder="1" applyAlignment="1">
      <alignment horizontal="left" vertical="center" indent="6"/>
    </xf>
    <xf numFmtId="4" fontId="35" fillId="99" borderId="69" xfId="0" applyNumberFormat="1" applyFont="1" applyFill="1" applyBorder="1" applyAlignment="1">
      <alignment horizontal="left" vertical="center" indent="6"/>
    </xf>
    <xf numFmtId="40" fontId="35" fillId="104" borderId="84" xfId="0" applyNumberFormat="1" applyFont="1" applyFill="1" applyBorder="1" applyAlignment="1">
      <alignment horizontal="left" vertical="center" indent="6"/>
    </xf>
    <xf numFmtId="40" fontId="35" fillId="104" borderId="28" xfId="0" applyNumberFormat="1" applyFont="1" applyFill="1" applyBorder="1" applyAlignment="1">
      <alignment horizontal="left" vertical="center" indent="6"/>
    </xf>
    <xf numFmtId="4" fontId="35" fillId="104" borderId="69" xfId="0" applyNumberFormat="1" applyFont="1" applyFill="1" applyBorder="1" applyAlignment="1">
      <alignment horizontal="left" vertical="center" indent="6"/>
    </xf>
    <xf numFmtId="40" fontId="35" fillId="106" borderId="84" xfId="0" applyNumberFormat="1" applyFont="1" applyFill="1" applyBorder="1" applyAlignment="1">
      <alignment horizontal="left" vertical="center" indent="6"/>
    </xf>
    <xf numFmtId="40" fontId="35" fillId="106" borderId="28" xfId="0" applyNumberFormat="1" applyFont="1" applyFill="1" applyBorder="1" applyAlignment="1">
      <alignment horizontal="left" vertical="center" indent="6"/>
    </xf>
    <xf numFmtId="4" fontId="35" fillId="106" borderId="69" xfId="0" applyNumberFormat="1" applyFont="1" applyFill="1" applyBorder="1" applyAlignment="1">
      <alignment horizontal="left" vertical="center" indent="6"/>
    </xf>
    <xf numFmtId="40" fontId="35" fillId="116" borderId="84" xfId="0" applyNumberFormat="1" applyFont="1" applyFill="1" applyBorder="1" applyAlignment="1">
      <alignment horizontal="left" vertical="center" indent="6"/>
    </xf>
    <xf numFmtId="40" fontId="35" fillId="116" borderId="28" xfId="0" applyNumberFormat="1" applyFont="1" applyFill="1" applyBorder="1" applyAlignment="1">
      <alignment horizontal="left" vertical="center" indent="6"/>
    </xf>
    <xf numFmtId="4" fontId="35" fillId="116" borderId="28" xfId="0" applyNumberFormat="1" applyFont="1" applyFill="1" applyBorder="1" applyAlignment="1">
      <alignment horizontal="left" vertical="center" indent="6"/>
    </xf>
    <xf numFmtId="40" fontId="35" fillId="111" borderId="84" xfId="0" applyNumberFormat="1" applyFont="1" applyFill="1" applyBorder="1" applyAlignment="1">
      <alignment horizontal="left" vertical="center" indent="6"/>
    </xf>
    <xf numFmtId="40" fontId="35" fillId="111" borderId="28" xfId="0" applyNumberFormat="1" applyFont="1" applyFill="1" applyBorder="1" applyAlignment="1">
      <alignment horizontal="left" vertical="center" indent="6"/>
    </xf>
    <xf numFmtId="4" fontId="35" fillId="111" borderId="69" xfId="0" applyNumberFormat="1" applyFont="1" applyFill="1" applyBorder="1" applyAlignment="1">
      <alignment horizontal="left" vertical="center" indent="6"/>
    </xf>
    <xf numFmtId="44" fontId="34" fillId="119" borderId="85" xfId="0" applyNumberFormat="1" applyFont="1" applyFill="1" applyBorder="1" applyAlignment="1">
      <alignment vertical="center"/>
    </xf>
    <xf numFmtId="44" fontId="34" fillId="119" borderId="73" xfId="0" applyNumberFormat="1" applyFont="1" applyFill="1" applyBorder="1" applyAlignment="1">
      <alignment vertical="center"/>
    </xf>
    <xf numFmtId="44" fontId="34" fillId="119" borderId="74" xfId="0" applyNumberFormat="1" applyFont="1" applyFill="1" applyBorder="1" applyAlignment="1">
      <alignment vertical="center"/>
    </xf>
    <xf numFmtId="44" fontId="34" fillId="120" borderId="85" xfId="0" applyNumberFormat="1" applyFont="1" applyFill="1" applyBorder="1" applyAlignment="1">
      <alignment vertical="center"/>
    </xf>
    <xf numFmtId="44" fontId="34" fillId="120" borderId="73" xfId="0" applyNumberFormat="1" applyFont="1" applyFill="1" applyBorder="1" applyAlignment="1">
      <alignment vertical="center"/>
    </xf>
    <xf numFmtId="44" fontId="34" fillId="120" borderId="74" xfId="0" applyNumberFormat="1" applyFont="1" applyFill="1" applyBorder="1" applyAlignment="1">
      <alignment vertical="center"/>
    </xf>
    <xf numFmtId="44" fontId="34" fillId="35" borderId="85" xfId="0" applyNumberFormat="1" applyFont="1" applyFill="1" applyBorder="1" applyAlignment="1">
      <alignment vertical="center"/>
    </xf>
    <xf numFmtId="44" fontId="34" fillId="35" borderId="73" xfId="0" applyNumberFormat="1" applyFont="1" applyFill="1" applyBorder="1" applyAlignment="1">
      <alignment vertical="center"/>
    </xf>
    <xf numFmtId="44" fontId="34" fillId="35" borderId="74" xfId="0" applyNumberFormat="1" applyFont="1" applyFill="1" applyBorder="1" applyAlignment="1">
      <alignment vertical="center"/>
    </xf>
    <xf numFmtId="44" fontId="34" fillId="121" borderId="85" xfId="0" applyNumberFormat="1" applyFont="1" applyFill="1" applyBorder="1" applyAlignment="1">
      <alignment vertical="center"/>
    </xf>
    <xf numFmtId="44" fontId="34" fillId="121" borderId="73" xfId="0" applyNumberFormat="1" applyFont="1" applyFill="1" applyBorder="1" applyAlignment="1">
      <alignment vertical="center"/>
    </xf>
    <xf numFmtId="44" fontId="34" fillId="121" borderId="105" xfId="0" applyNumberFormat="1" applyFont="1" applyFill="1" applyBorder="1" applyAlignment="1">
      <alignment vertical="center"/>
    </xf>
    <xf numFmtId="44" fontId="34" fillId="129" borderId="85" xfId="0" applyNumberFormat="1" applyFont="1" applyFill="1" applyBorder="1" applyAlignment="1">
      <alignment vertical="center"/>
    </xf>
    <xf numFmtId="44" fontId="34" fillId="129" borderId="73" xfId="0" applyNumberFormat="1" applyFont="1" applyFill="1" applyBorder="1" applyAlignment="1">
      <alignment vertical="center"/>
    </xf>
    <xf numFmtId="44" fontId="34" fillId="129" borderId="74" xfId="0" applyNumberFormat="1" applyFont="1" applyFill="1" applyBorder="1" applyAlignment="1">
      <alignment vertical="center"/>
    </xf>
    <xf numFmtId="0" fontId="74" fillId="0" borderId="0" xfId="0" applyFont="1" applyAlignment="1">
      <alignment horizontal="center" vertical="center"/>
    </xf>
    <xf numFmtId="0" fontId="75" fillId="0" borderId="0" xfId="0" applyFont="1" applyAlignment="1">
      <alignment horizontal="left" vertical="center" wrapText="1"/>
    </xf>
    <xf numFmtId="0" fontId="75" fillId="0" borderId="0" xfId="0" applyFont="1" applyAlignment="1">
      <alignment vertical="center" wrapText="1"/>
    </xf>
    <xf numFmtId="17" fontId="39" fillId="5" borderId="108" xfId="0" applyNumberFormat="1" applyFont="1" applyFill="1" applyBorder="1" applyAlignment="1">
      <alignment horizontal="center" vertical="center"/>
    </xf>
    <xf numFmtId="17" fontId="39" fillId="5" borderId="109" xfId="0" applyNumberFormat="1" applyFont="1" applyFill="1" applyBorder="1" applyAlignment="1">
      <alignment horizontal="center" vertical="center"/>
    </xf>
    <xf numFmtId="17" fontId="39" fillId="5" borderId="110" xfId="0" applyNumberFormat="1" applyFont="1" applyFill="1" applyBorder="1" applyAlignment="1">
      <alignment horizontal="center" vertical="center" wrapText="1"/>
    </xf>
    <xf numFmtId="17" fontId="51" fillId="0" borderId="0" xfId="0" applyNumberFormat="1" applyFont="1" applyAlignment="1">
      <alignment horizontal="center"/>
    </xf>
    <xf numFmtId="165" fontId="35" fillId="97" borderId="84" xfId="0" applyNumberFormat="1" applyFont="1" applyFill="1" applyBorder="1" applyAlignment="1">
      <alignment vertical="center"/>
    </xf>
    <xf numFmtId="165" fontId="35" fillId="97" borderId="28" xfId="0" applyNumberFormat="1" applyFont="1" applyFill="1" applyBorder="1" applyAlignment="1">
      <alignment vertical="center"/>
    </xf>
    <xf numFmtId="165" fontId="35" fillId="97" borderId="69" xfId="0" applyNumberFormat="1" applyFont="1" applyFill="1" applyBorder="1" applyAlignment="1">
      <alignment vertical="center"/>
    </xf>
    <xf numFmtId="165" fontId="51" fillId="0" borderId="0" xfId="0" applyNumberFormat="1" applyFont="1"/>
    <xf numFmtId="0" fontId="35" fillId="9" borderId="86" xfId="0" applyFont="1" applyFill="1" applyBorder="1" applyAlignment="1">
      <alignment horizontal="left" vertical="center" indent="1"/>
    </xf>
    <xf numFmtId="0" fontId="35" fillId="9" borderId="68" xfId="0" applyFont="1" applyFill="1" applyBorder="1" applyAlignment="1">
      <alignment horizontal="left" vertical="center" indent="1"/>
    </xf>
    <xf numFmtId="40" fontId="51" fillId="0" borderId="0" xfId="0" applyNumberFormat="1" applyFont="1"/>
    <xf numFmtId="0" fontId="35" fillId="9" borderId="84" xfId="0" applyFont="1" applyFill="1" applyBorder="1" applyAlignment="1">
      <alignment horizontal="left" vertical="center" indent="1"/>
    </xf>
    <xf numFmtId="0" fontId="35" fillId="9" borderId="69" xfId="0" applyFont="1" applyFill="1" applyBorder="1" applyAlignment="1">
      <alignment horizontal="left" vertical="center" indent="1"/>
    </xf>
    <xf numFmtId="0" fontId="35" fillId="9" borderId="39" xfId="0" applyFont="1" applyFill="1" applyBorder="1" applyAlignment="1">
      <alignment horizontal="left" vertical="center" indent="1"/>
    </xf>
    <xf numFmtId="0" fontId="35" fillId="9" borderId="43" xfId="0" applyFont="1" applyFill="1" applyBorder="1" applyAlignment="1">
      <alignment horizontal="left" vertical="center" indent="1"/>
    </xf>
    <xf numFmtId="0" fontId="35" fillId="9" borderId="79" xfId="0" applyFont="1" applyFill="1" applyBorder="1" applyAlignment="1">
      <alignment horizontal="left" vertical="center" indent="1"/>
    </xf>
    <xf numFmtId="0" fontId="35" fillId="9" borderId="80" xfId="0" applyFont="1" applyFill="1" applyBorder="1" applyAlignment="1">
      <alignment horizontal="left" vertical="center" indent="1"/>
    </xf>
    <xf numFmtId="4" fontId="34" fillId="65" borderId="69" xfId="0" applyNumberFormat="1" applyFont="1" applyFill="1" applyBorder="1" applyAlignment="1">
      <alignment horizontal="left" vertical="center"/>
    </xf>
    <xf numFmtId="4" fontId="34" fillId="98" borderId="69" xfId="0" applyNumberFormat="1" applyFont="1" applyFill="1" applyBorder="1" applyAlignment="1">
      <alignment horizontal="left" vertical="center"/>
    </xf>
    <xf numFmtId="4" fontId="34" fillId="100" borderId="69" xfId="0" applyNumberFormat="1" applyFont="1" applyFill="1" applyBorder="1" applyAlignment="1">
      <alignment horizontal="left" vertical="center"/>
    </xf>
    <xf numFmtId="4" fontId="34" fillId="99" borderId="69" xfId="0" applyNumberFormat="1" applyFont="1" applyFill="1" applyBorder="1" applyAlignment="1">
      <alignment horizontal="left" vertical="center"/>
    </xf>
    <xf numFmtId="0" fontId="35" fillId="0" borderId="0" xfId="0" applyFont="1" applyAlignment="1">
      <alignment horizontal="left" vertical="center" indent="1"/>
    </xf>
    <xf numFmtId="17" fontId="39" fillId="69" borderId="63" xfId="0" applyNumberFormat="1" applyFont="1" applyFill="1" applyBorder="1" applyAlignment="1">
      <alignment horizontal="center" vertical="center"/>
    </xf>
    <xf numFmtId="17" fontId="39" fillId="69" borderId="34" xfId="0" applyNumberFormat="1" applyFont="1" applyFill="1" applyBorder="1" applyAlignment="1">
      <alignment horizontal="center" vertical="center"/>
    </xf>
    <xf numFmtId="17" fontId="39" fillId="69" borderId="42" xfId="0" applyNumberFormat="1" applyFont="1" applyFill="1" applyBorder="1" applyAlignment="1">
      <alignment horizontal="center" vertical="center" wrapText="1"/>
    </xf>
    <xf numFmtId="17" fontId="39" fillId="76" borderId="53" xfId="0" applyNumberFormat="1" applyFont="1" applyFill="1" applyBorder="1" applyAlignment="1">
      <alignment horizontal="left" vertical="center" indent="2"/>
    </xf>
    <xf numFmtId="0" fontId="53" fillId="131" borderId="39" xfId="0" applyFont="1" applyFill="1" applyBorder="1" applyAlignment="1">
      <alignment horizontal="left" vertical="center" indent="2"/>
    </xf>
    <xf numFmtId="44" fontId="35" fillId="38" borderId="45" xfId="0" applyNumberFormat="1" applyFont="1" applyFill="1" applyBorder="1" applyAlignment="1">
      <alignment vertical="center"/>
    </xf>
    <xf numFmtId="0" fontId="53" fillId="132" borderId="84" xfId="0" applyFont="1" applyFill="1" applyBorder="1" applyAlignment="1">
      <alignment horizontal="left" vertical="center" indent="2"/>
    </xf>
    <xf numFmtId="0" fontId="53" fillId="38" borderId="84" xfId="0" applyFont="1" applyFill="1" applyBorder="1" applyAlignment="1">
      <alignment horizontal="left" vertical="center" indent="2"/>
    </xf>
    <xf numFmtId="0" fontId="53" fillId="38" borderId="79" xfId="0" applyFont="1" applyFill="1" applyBorder="1" applyAlignment="1">
      <alignment horizontal="left" vertical="center" indent="2"/>
    </xf>
    <xf numFmtId="0" fontId="53" fillId="47" borderId="53" xfId="0" applyFont="1" applyFill="1" applyBorder="1" applyAlignment="1">
      <alignment horizontal="left" vertical="center" indent="2"/>
    </xf>
    <xf numFmtId="0" fontId="32" fillId="0" borderId="1" xfId="0" applyFont="1" applyBorder="1" applyAlignment="1">
      <alignment horizontal="left" vertical="center"/>
    </xf>
    <xf numFmtId="0" fontId="33" fillId="0" borderId="1" xfId="0" applyFont="1" applyBorder="1" applyAlignment="1">
      <alignment horizontal="left" vertical="center"/>
    </xf>
    <xf numFmtId="0" fontId="17" fillId="0" borderId="1" xfId="0" applyFont="1" applyBorder="1" applyAlignment="1">
      <alignment horizontal="left"/>
    </xf>
    <xf numFmtId="0" fontId="56" fillId="21" borderId="122" xfId="0" applyFont="1" applyFill="1" applyBorder="1" applyAlignment="1">
      <alignment horizontal="left" vertical="center"/>
    </xf>
    <xf numFmtId="165" fontId="58" fillId="21" borderId="122" xfId="0" applyNumberFormat="1" applyFont="1" applyFill="1" applyBorder="1" applyAlignment="1">
      <alignment horizontal="right" vertical="center" wrapText="1"/>
    </xf>
    <xf numFmtId="0" fontId="56" fillId="21" borderId="125" xfId="0" applyFont="1" applyFill="1" applyBorder="1" applyAlignment="1">
      <alignment horizontal="left" vertical="center"/>
    </xf>
    <xf numFmtId="165" fontId="58" fillId="21" borderId="126" xfId="0" applyNumberFormat="1" applyFont="1" applyFill="1" applyBorder="1" applyAlignment="1">
      <alignment horizontal="right" vertical="center" wrapText="1"/>
    </xf>
    <xf numFmtId="0" fontId="56" fillId="21" borderId="126" xfId="0" applyFont="1" applyFill="1" applyBorder="1"/>
    <xf numFmtId="0" fontId="56" fillId="21" borderId="123" xfId="0" applyFont="1" applyFill="1" applyBorder="1" applyAlignment="1">
      <alignment horizontal="left" vertical="center"/>
    </xf>
    <xf numFmtId="0" fontId="56" fillId="21" borderId="123" xfId="0" applyFont="1" applyFill="1" applyBorder="1"/>
    <xf numFmtId="0" fontId="56" fillId="21" borderId="122" xfId="0" applyFont="1" applyFill="1" applyBorder="1" applyAlignment="1">
      <alignment vertical="center"/>
    </xf>
    <xf numFmtId="0" fontId="0" fillId="21" borderId="0" xfId="0" applyFill="1" applyAlignment="1">
      <alignment vertical="center"/>
    </xf>
    <xf numFmtId="0" fontId="35" fillId="0" borderId="127" xfId="0" applyFont="1" applyBorder="1" applyAlignment="1">
      <alignment vertical="center"/>
    </xf>
    <xf numFmtId="0" fontId="0" fillId="0" borderId="0" xfId="0" applyAlignment="1">
      <alignment vertical="center"/>
    </xf>
    <xf numFmtId="0" fontId="0" fillId="21" borderId="0" xfId="0" applyFill="1" applyAlignment="1">
      <alignment horizontal="center" vertical="center"/>
    </xf>
    <xf numFmtId="0" fontId="34" fillId="3" borderId="0" xfId="0" applyFont="1" applyFill="1" applyAlignment="1">
      <alignment horizontal="center" vertical="center"/>
    </xf>
    <xf numFmtId="0" fontId="34" fillId="3" borderId="1" xfId="0" applyFont="1" applyFill="1" applyBorder="1" applyAlignment="1">
      <alignment horizontal="center" vertical="center"/>
    </xf>
    <xf numFmtId="0" fontId="0" fillId="0" borderId="0" xfId="0" applyAlignment="1">
      <alignment horizontal="center" vertical="center"/>
    </xf>
    <xf numFmtId="0" fontId="38" fillId="86" borderId="127" xfId="0" applyFont="1" applyFill="1" applyBorder="1" applyAlignment="1">
      <alignment horizontal="left" vertical="center"/>
    </xf>
    <xf numFmtId="1" fontId="38" fillId="86" borderId="128" xfId="0" applyNumberFormat="1" applyFont="1" applyFill="1" applyBorder="1" applyAlignment="1">
      <alignment horizontal="right" vertical="center" wrapText="1"/>
    </xf>
    <xf numFmtId="0" fontId="38" fillId="86" borderId="129" xfId="0" applyFont="1" applyFill="1" applyBorder="1" applyAlignment="1">
      <alignment horizontal="left" vertical="center"/>
    </xf>
    <xf numFmtId="1" fontId="38" fillId="86" borderId="130" xfId="0" applyNumberFormat="1" applyFont="1" applyFill="1" applyBorder="1" applyAlignment="1">
      <alignment horizontal="right" vertical="center" wrapText="1"/>
    </xf>
    <xf numFmtId="0" fontId="34" fillId="86" borderId="127" xfId="0" applyFont="1" applyFill="1" applyBorder="1" applyAlignment="1">
      <alignment vertical="center"/>
    </xf>
    <xf numFmtId="6" fontId="34" fillId="86" borderId="128" xfId="0" applyNumberFormat="1" applyFont="1" applyFill="1" applyBorder="1"/>
    <xf numFmtId="0" fontId="34" fillId="86" borderId="129" xfId="0" applyFont="1" applyFill="1" applyBorder="1" applyAlignment="1">
      <alignment vertical="center"/>
    </xf>
    <xf numFmtId="10" fontId="34" fillId="86" borderId="130" xfId="4" applyNumberFormat="1" applyFont="1" applyFill="1" applyBorder="1"/>
    <xf numFmtId="0" fontId="35" fillId="23" borderId="3" xfId="0" applyFont="1" applyFill="1" applyBorder="1" applyAlignment="1">
      <alignment horizontal="center" vertical="center"/>
    </xf>
    <xf numFmtId="165" fontId="47" fillId="23" borderId="3" xfId="0" applyNumberFormat="1" applyFont="1" applyFill="1" applyBorder="1" applyAlignment="1">
      <alignment horizontal="center" vertical="center"/>
    </xf>
    <xf numFmtId="1" fontId="35" fillId="5" borderId="40" xfId="0" applyNumberFormat="1" applyFont="1" applyFill="1" applyBorder="1" applyAlignment="1">
      <alignment horizontal="left" vertical="center" indent="1"/>
    </xf>
    <xf numFmtId="1" fontId="35" fillId="5" borderId="3" xfId="0" applyNumberFormat="1" applyFont="1" applyFill="1" applyBorder="1" applyAlignment="1">
      <alignment horizontal="left" vertical="center" indent="1"/>
    </xf>
    <xf numFmtId="1" fontId="35" fillId="5" borderId="46" xfId="0" applyNumberFormat="1" applyFont="1" applyFill="1" applyBorder="1" applyAlignment="1">
      <alignment horizontal="left" vertical="center" indent="1"/>
    </xf>
    <xf numFmtId="1" fontId="35" fillId="4" borderId="45" xfId="0" applyNumberFormat="1" applyFont="1" applyFill="1" applyBorder="1" applyAlignment="1">
      <alignment horizontal="left" vertical="center" indent="1"/>
    </xf>
    <xf numFmtId="0" fontId="25" fillId="118" borderId="1" xfId="0" applyFont="1" applyFill="1" applyBorder="1" applyAlignment="1">
      <alignment horizontal="left" vertical="center" wrapText="1"/>
    </xf>
    <xf numFmtId="0" fontId="28" fillId="38" borderId="1" xfId="0" applyFont="1" applyFill="1" applyBorder="1" applyAlignment="1">
      <alignment horizontal="left" wrapText="1"/>
    </xf>
    <xf numFmtId="0" fontId="28" fillId="38" borderId="95" xfId="0" applyFont="1" applyFill="1" applyBorder="1" applyAlignment="1">
      <alignment horizontal="left" wrapText="1"/>
    </xf>
    <xf numFmtId="0" fontId="31" fillId="38" borderId="1" xfId="1" applyFont="1" applyFill="1" applyBorder="1" applyAlignment="1"/>
    <xf numFmtId="0" fontId="30" fillId="38" borderId="1" xfId="1" applyFont="1" applyFill="1" applyBorder="1" applyAlignment="1"/>
    <xf numFmtId="0" fontId="33" fillId="4" borderId="1" xfId="0" applyFont="1" applyFill="1" applyBorder="1" applyAlignment="1">
      <alignment horizontal="left" vertical="center"/>
    </xf>
    <xf numFmtId="0" fontId="39" fillId="24" borderId="32" xfId="0" applyFont="1" applyFill="1" applyBorder="1" applyAlignment="1">
      <alignment horizontal="center" vertical="center" wrapText="1"/>
    </xf>
    <xf numFmtId="165" fontId="35" fillId="41" borderId="1" xfId="0" applyNumberFormat="1" applyFont="1" applyFill="1" applyBorder="1" applyAlignment="1">
      <alignment horizontal="center" vertical="center"/>
    </xf>
    <xf numFmtId="165" fontId="35" fillId="9" borderId="1" xfId="0" applyNumberFormat="1" applyFont="1" applyFill="1" applyBorder="1" applyAlignment="1">
      <alignment horizontal="center" vertical="center"/>
    </xf>
    <xf numFmtId="172" fontId="35" fillId="23" borderId="3" xfId="0" applyNumberFormat="1" applyFont="1" applyFill="1" applyBorder="1" applyAlignment="1">
      <alignment horizontal="center" vertical="center"/>
    </xf>
    <xf numFmtId="172" fontId="34" fillId="123" borderId="3" xfId="0" applyNumberFormat="1" applyFont="1" applyFill="1" applyBorder="1" applyAlignment="1">
      <alignment horizontal="center" vertical="center"/>
    </xf>
    <xf numFmtId="0" fontId="39" fillId="39" borderId="32" xfId="0" applyFont="1" applyFill="1" applyBorder="1" applyAlignment="1">
      <alignment horizontal="center" vertical="center" wrapText="1"/>
    </xf>
    <xf numFmtId="165" fontId="35" fillId="23" borderId="3" xfId="0" applyNumberFormat="1" applyFont="1" applyFill="1" applyBorder="1" applyAlignment="1">
      <alignment horizontal="center" vertical="center"/>
    </xf>
    <xf numFmtId="0" fontId="35" fillId="23" borderId="3" xfId="0" applyFont="1" applyFill="1" applyBorder="1" applyAlignment="1">
      <alignment horizontal="center" vertical="center"/>
    </xf>
    <xf numFmtId="165" fontId="35" fillId="86" borderId="1" xfId="0" applyNumberFormat="1" applyFont="1" applyFill="1" applyBorder="1" applyAlignment="1">
      <alignment horizontal="center" vertical="center"/>
    </xf>
    <xf numFmtId="0" fontId="39" fillId="7" borderId="21" xfId="0" applyFont="1" applyFill="1" applyBorder="1" applyAlignment="1">
      <alignment horizontal="center" vertical="center" wrapText="1"/>
    </xf>
    <xf numFmtId="165" fontId="35" fillId="19" borderId="85" xfId="0" applyNumberFormat="1" applyFont="1" applyFill="1" applyBorder="1" applyAlignment="1">
      <alignment horizontal="center" vertical="center"/>
    </xf>
    <xf numFmtId="165" fontId="35" fillId="19" borderId="105" xfId="0" applyNumberFormat="1" applyFont="1" applyFill="1" applyBorder="1" applyAlignment="1">
      <alignment horizontal="center" vertical="center"/>
    </xf>
    <xf numFmtId="165" fontId="35" fillId="19" borderId="34" xfId="0" applyNumberFormat="1" applyFont="1" applyFill="1" applyBorder="1" applyAlignment="1">
      <alignment horizontal="center" vertical="center"/>
    </xf>
    <xf numFmtId="0" fontId="39" fillId="5" borderId="32" xfId="0" applyFont="1" applyFill="1" applyBorder="1" applyAlignment="1">
      <alignment horizontal="center" vertical="center" wrapText="1"/>
    </xf>
    <xf numFmtId="0" fontId="39" fillId="33" borderId="32" xfId="0" applyFont="1" applyFill="1" applyBorder="1" applyAlignment="1">
      <alignment horizontal="center" vertical="center" wrapText="1"/>
    </xf>
    <xf numFmtId="0" fontId="39" fillId="33" borderId="36" xfId="0" applyFont="1" applyFill="1" applyBorder="1" applyAlignment="1">
      <alignment horizontal="center" vertical="center" wrapText="1"/>
    </xf>
    <xf numFmtId="0" fontId="39" fillId="7" borderId="41" xfId="0" applyFont="1" applyFill="1" applyBorder="1" applyAlignment="1">
      <alignment horizontal="center" vertical="center" wrapText="1"/>
    </xf>
    <xf numFmtId="0" fontId="39" fillId="7" borderId="33" xfId="0" applyFont="1" applyFill="1" applyBorder="1" applyAlignment="1">
      <alignment horizontal="center" vertical="center" wrapText="1"/>
    </xf>
    <xf numFmtId="0" fontId="42" fillId="128" borderId="52" xfId="0" applyFont="1" applyFill="1" applyBorder="1" applyAlignment="1">
      <alignment horizontal="center" vertical="center" wrapText="1"/>
    </xf>
    <xf numFmtId="0" fontId="44" fillId="128" borderId="52" xfId="0" applyFont="1" applyFill="1" applyBorder="1" applyAlignment="1">
      <alignment horizontal="center" vertical="center" wrapText="1"/>
    </xf>
    <xf numFmtId="165" fontId="34" fillId="124" borderId="12" xfId="0" applyNumberFormat="1" applyFont="1" applyFill="1" applyBorder="1" applyAlignment="1">
      <alignment horizontal="center" vertical="center"/>
    </xf>
    <xf numFmtId="165" fontId="35" fillId="124" borderId="1" xfId="0" applyNumberFormat="1" applyFont="1" applyFill="1" applyBorder="1" applyAlignment="1">
      <alignment horizontal="center" vertical="center"/>
    </xf>
    <xf numFmtId="0" fontId="42" fillId="21" borderId="90" xfId="0" applyFont="1" applyFill="1" applyBorder="1" applyAlignment="1">
      <alignment horizontal="center" vertical="center"/>
    </xf>
    <xf numFmtId="0" fontId="42" fillId="21" borderId="82" xfId="0" applyFont="1" applyFill="1" applyBorder="1" applyAlignment="1">
      <alignment horizontal="center" vertical="center"/>
    </xf>
    <xf numFmtId="9" fontId="35" fillId="38" borderId="9" xfId="4" applyFont="1" applyFill="1" applyBorder="1" applyAlignment="1">
      <alignment horizontal="center" vertical="center"/>
    </xf>
    <xf numFmtId="9" fontId="35" fillId="38" borderId="28" xfId="4" applyFont="1" applyFill="1" applyBorder="1" applyAlignment="1">
      <alignment horizontal="center" vertical="center"/>
    </xf>
    <xf numFmtId="9" fontId="35" fillId="38" borderId="10" xfId="4" applyFont="1" applyFill="1" applyBorder="1" applyAlignment="1">
      <alignment horizontal="center" vertical="center"/>
    </xf>
    <xf numFmtId="0" fontId="58" fillId="21" borderId="58" xfId="0" applyFont="1" applyFill="1" applyBorder="1" applyAlignment="1">
      <alignment horizontal="center" vertical="center"/>
    </xf>
    <xf numFmtId="0" fontId="58" fillId="21" borderId="77" xfId="0" applyFont="1" applyFill="1" applyBorder="1" applyAlignment="1">
      <alignment horizontal="center" vertical="center"/>
    </xf>
    <xf numFmtId="0" fontId="58" fillId="21" borderId="23" xfId="0" applyFont="1" applyFill="1" applyBorder="1" applyAlignment="1">
      <alignment horizontal="center" vertical="center"/>
    </xf>
    <xf numFmtId="0" fontId="39" fillId="21" borderId="29" xfId="0" applyFont="1" applyFill="1" applyBorder="1" applyAlignment="1">
      <alignment horizontal="center" vertical="center"/>
    </xf>
    <xf numFmtId="0" fontId="39" fillId="21" borderId="53" xfId="0" applyFont="1" applyFill="1" applyBorder="1" applyAlignment="1">
      <alignment horizontal="center" vertical="center"/>
    </xf>
    <xf numFmtId="49" fontId="42" fillId="48" borderId="31" xfId="0" applyNumberFormat="1" applyFont="1" applyFill="1" applyBorder="1" applyAlignment="1">
      <alignment horizontal="center" vertical="center"/>
    </xf>
    <xf numFmtId="0" fontId="52" fillId="21" borderId="5" xfId="0" applyFont="1" applyFill="1" applyBorder="1" applyAlignment="1">
      <alignment vertical="center"/>
    </xf>
    <xf numFmtId="0" fontId="52" fillId="21" borderId="6" xfId="0" applyFont="1" applyFill="1" applyBorder="1" applyAlignment="1">
      <alignment vertical="center"/>
    </xf>
    <xf numFmtId="16" fontId="42" fillId="32" borderId="10" xfId="0" applyNumberFormat="1" applyFont="1" applyFill="1" applyBorder="1" applyAlignment="1">
      <alignment horizontal="center" vertical="center"/>
    </xf>
    <xf numFmtId="0" fontId="52" fillId="33" borderId="46" xfId="0" applyFont="1" applyFill="1" applyBorder="1" applyAlignment="1">
      <alignment vertical="center"/>
    </xf>
    <xf numFmtId="49" fontId="42" fillId="6" borderId="10" xfId="0" applyNumberFormat="1" applyFont="1" applyFill="1" applyBorder="1" applyAlignment="1">
      <alignment horizontal="center" vertical="center"/>
    </xf>
    <xf numFmtId="0" fontId="52" fillId="7" borderId="21" xfId="0" applyFont="1" applyFill="1" applyBorder="1" applyAlignment="1">
      <alignment vertical="center"/>
    </xf>
    <xf numFmtId="0" fontId="52" fillId="7" borderId="46" xfId="0" applyFont="1" applyFill="1" applyBorder="1" applyAlignment="1">
      <alignment vertical="center"/>
    </xf>
    <xf numFmtId="49" fontId="42" fillId="30" borderId="10" xfId="0" applyNumberFormat="1" applyFont="1" applyFill="1" applyBorder="1" applyAlignment="1">
      <alignment horizontal="center" vertical="center"/>
    </xf>
    <xf numFmtId="0" fontId="52" fillId="24" borderId="3" xfId="0" applyFont="1" applyFill="1" applyBorder="1" applyAlignment="1">
      <alignment vertical="center"/>
    </xf>
    <xf numFmtId="0" fontId="52" fillId="24" borderId="46" xfId="0" applyFont="1" applyFill="1" applyBorder="1" applyAlignment="1">
      <alignment vertical="center"/>
    </xf>
    <xf numFmtId="49" fontId="42" fillId="83" borderId="10" xfId="0" applyNumberFormat="1" applyFont="1" applyFill="1" applyBorder="1" applyAlignment="1">
      <alignment horizontal="center" vertical="center"/>
    </xf>
    <xf numFmtId="0" fontId="52" fillId="39" borderId="3" xfId="0" applyFont="1" applyFill="1" applyBorder="1" applyAlignment="1">
      <alignment vertical="center"/>
    </xf>
    <xf numFmtId="0" fontId="52" fillId="39" borderId="46" xfId="0" applyFont="1" applyFill="1" applyBorder="1" applyAlignment="1">
      <alignment vertical="center"/>
    </xf>
    <xf numFmtId="0" fontId="33" fillId="4" borderId="1" xfId="0" applyFont="1" applyFill="1" applyBorder="1" applyAlignment="1">
      <alignment horizontal="left" vertical="center" wrapText="1"/>
    </xf>
    <xf numFmtId="16" fontId="42" fillId="32" borderId="3" xfId="0" applyNumberFormat="1" applyFont="1" applyFill="1" applyBorder="1" applyAlignment="1">
      <alignment horizontal="center" vertical="center"/>
    </xf>
    <xf numFmtId="49" fontId="42" fillId="28" borderId="10" xfId="0" applyNumberFormat="1" applyFont="1" applyFill="1" applyBorder="1" applyAlignment="1">
      <alignment horizontal="center" vertical="center"/>
    </xf>
    <xf numFmtId="0" fontId="52" fillId="5" borderId="3" xfId="0" applyFont="1" applyFill="1" applyBorder="1" applyAlignment="1">
      <alignment vertical="center"/>
    </xf>
    <xf numFmtId="0" fontId="52" fillId="5" borderId="46" xfId="0" applyFont="1" applyFill="1" applyBorder="1" applyAlignment="1">
      <alignment vertical="center"/>
    </xf>
    <xf numFmtId="0" fontId="33" fillId="4" borderId="0" xfId="0" applyFont="1" applyFill="1" applyAlignment="1">
      <alignment horizontal="left" vertical="center" wrapText="1"/>
    </xf>
    <xf numFmtId="0" fontId="42" fillId="5" borderId="9" xfId="0" applyFont="1" applyFill="1" applyBorder="1" applyAlignment="1">
      <alignment horizontal="center" vertical="center"/>
    </xf>
    <xf numFmtId="0" fontId="42" fillId="5" borderId="28" xfId="0" applyFont="1" applyFill="1" applyBorder="1" applyAlignment="1">
      <alignment horizontal="center" vertical="center"/>
    </xf>
    <xf numFmtId="0" fontId="42" fillId="5" borderId="10" xfId="0" applyFont="1" applyFill="1" applyBorder="1" applyAlignment="1">
      <alignment horizontal="center" vertical="center"/>
    </xf>
    <xf numFmtId="0" fontId="42" fillId="7" borderId="9" xfId="0" applyFont="1" applyFill="1" applyBorder="1" applyAlignment="1">
      <alignment horizontal="center" vertical="center"/>
    </xf>
    <xf numFmtId="0" fontId="42" fillId="7" borderId="28" xfId="0" applyFont="1" applyFill="1" applyBorder="1" applyAlignment="1">
      <alignment horizontal="center" vertical="center"/>
    </xf>
    <xf numFmtId="0" fontId="42" fillId="7" borderId="10" xfId="0" applyFont="1" applyFill="1" applyBorder="1" applyAlignment="1">
      <alignment horizontal="center" vertical="center"/>
    </xf>
    <xf numFmtId="0" fontId="42" fillId="24" borderId="83" xfId="0" applyFont="1" applyFill="1" applyBorder="1" applyAlignment="1">
      <alignment horizontal="center" vertical="center"/>
    </xf>
    <xf numFmtId="0" fontId="54" fillId="4" borderId="1" xfId="0" applyFont="1" applyFill="1" applyBorder="1" applyAlignment="1">
      <alignment horizontal="left" vertical="center" wrapText="1"/>
    </xf>
    <xf numFmtId="0" fontId="35" fillId="38" borderId="84" xfId="0" applyFont="1" applyFill="1" applyBorder="1" applyAlignment="1">
      <alignment horizontal="left" vertical="center" indent="1"/>
    </xf>
    <xf numFmtId="0" fontId="35" fillId="38" borderId="69" xfId="0" applyFont="1" applyFill="1" applyBorder="1" applyAlignment="1">
      <alignment horizontal="left" vertical="center" indent="1"/>
    </xf>
    <xf numFmtId="0" fontId="53" fillId="38" borderId="79" xfId="0" applyFont="1" applyFill="1" applyBorder="1" applyAlignment="1">
      <alignment horizontal="left" vertical="center" indent="1"/>
    </xf>
    <xf numFmtId="0" fontId="53" fillId="38" borderId="80" xfId="0" applyFont="1" applyFill="1" applyBorder="1" applyAlignment="1">
      <alignment horizontal="left" vertical="center" indent="1"/>
    </xf>
    <xf numFmtId="0" fontId="53" fillId="47" borderId="53" xfId="0" applyFont="1" applyFill="1" applyBorder="1" applyAlignment="1">
      <alignment horizontal="left" vertical="center" indent="1"/>
    </xf>
    <xf numFmtId="0" fontId="53" fillId="47" borderId="54" xfId="0" applyFont="1" applyFill="1" applyBorder="1" applyAlignment="1">
      <alignment horizontal="left" vertical="center" indent="1"/>
    </xf>
    <xf numFmtId="0" fontId="53" fillId="38" borderId="84" xfId="0" applyFont="1" applyFill="1" applyBorder="1" applyAlignment="1">
      <alignment horizontal="left" vertical="center" indent="1"/>
    </xf>
    <xf numFmtId="0" fontId="53" fillId="38" borderId="69" xfId="0" applyFont="1" applyFill="1" applyBorder="1" applyAlignment="1">
      <alignment horizontal="left" vertical="center" indent="1"/>
    </xf>
    <xf numFmtId="17" fontId="72" fillId="69" borderId="90" xfId="0" applyNumberFormat="1" applyFont="1" applyFill="1" applyBorder="1" applyAlignment="1">
      <alignment horizontal="center" vertical="center"/>
    </xf>
    <xf numFmtId="17" fontId="72" fillId="69" borderId="65" xfId="0" applyNumberFormat="1" applyFont="1" applyFill="1" applyBorder="1" applyAlignment="1">
      <alignment horizontal="center" vertical="center"/>
    </xf>
    <xf numFmtId="0" fontId="53" fillId="40" borderId="79" xfId="0" applyFont="1" applyFill="1" applyBorder="1" applyAlignment="1">
      <alignment horizontal="left" vertical="center" indent="1"/>
    </xf>
    <xf numFmtId="0" fontId="53" fillId="40" borderId="80" xfId="0" applyFont="1" applyFill="1" applyBorder="1" applyAlignment="1">
      <alignment horizontal="left" vertical="center" indent="1"/>
    </xf>
    <xf numFmtId="0" fontId="35" fillId="38" borderId="79" xfId="0" applyFont="1" applyFill="1" applyBorder="1" applyAlignment="1">
      <alignment horizontal="left" vertical="center" indent="1"/>
    </xf>
    <xf numFmtId="0" fontId="35" fillId="38" borderId="80" xfId="0" applyFont="1" applyFill="1" applyBorder="1" applyAlignment="1">
      <alignment horizontal="left" vertical="center" indent="1"/>
    </xf>
    <xf numFmtId="0" fontId="53" fillId="3" borderId="84" xfId="0" applyFont="1" applyFill="1" applyBorder="1" applyAlignment="1">
      <alignment horizontal="left" vertical="center" indent="1"/>
    </xf>
    <xf numFmtId="0" fontId="53" fillId="3" borderId="69" xfId="0" applyFont="1" applyFill="1" applyBorder="1" applyAlignment="1">
      <alignment horizontal="left" vertical="center" indent="1"/>
    </xf>
    <xf numFmtId="0" fontId="35" fillId="0" borderId="63" xfId="0" applyFont="1" applyBorder="1" applyAlignment="1">
      <alignment horizontal="center" vertical="center"/>
    </xf>
    <xf numFmtId="0" fontId="35" fillId="0" borderId="89" xfId="0" applyFont="1" applyBorder="1" applyAlignment="1">
      <alignment horizontal="center" vertical="center"/>
    </xf>
    <xf numFmtId="0" fontId="53" fillId="10" borderId="39" xfId="0" applyFont="1" applyFill="1" applyBorder="1" applyAlignment="1">
      <alignment horizontal="left" vertical="center" indent="1"/>
    </xf>
    <xf numFmtId="0" fontId="70" fillId="3" borderId="1" xfId="0" applyFont="1" applyFill="1" applyBorder="1" applyAlignment="1">
      <alignment horizontal="left" vertical="center" indent="1"/>
    </xf>
    <xf numFmtId="0" fontId="35" fillId="38" borderId="40" xfId="0" applyFont="1" applyFill="1" applyBorder="1" applyAlignment="1">
      <alignment horizontal="left" vertical="center" indent="1"/>
    </xf>
    <xf numFmtId="0" fontId="35" fillId="38" borderId="9" xfId="0" applyFont="1" applyFill="1" applyBorder="1" applyAlignment="1">
      <alignment horizontal="left" vertical="center" indent="1"/>
    </xf>
    <xf numFmtId="0" fontId="50" fillId="92" borderId="26" xfId="0" applyFont="1" applyFill="1" applyBorder="1" applyAlignment="1">
      <alignment horizontal="center" vertical="center"/>
    </xf>
    <xf numFmtId="0" fontId="50" fillId="92" borderId="48" xfId="0" applyFont="1" applyFill="1" applyBorder="1" applyAlignment="1">
      <alignment horizontal="center" vertical="center"/>
    </xf>
    <xf numFmtId="0" fontId="53" fillId="47" borderId="85" xfId="0" applyFont="1" applyFill="1" applyBorder="1" applyAlignment="1">
      <alignment horizontal="left" vertical="center" indent="1"/>
    </xf>
    <xf numFmtId="0" fontId="70" fillId="40" borderId="74" xfId="0" applyFont="1" applyFill="1" applyBorder="1" applyAlignment="1">
      <alignment horizontal="left" vertical="center" indent="1"/>
    </xf>
    <xf numFmtId="0" fontId="35" fillId="38" borderId="72" xfId="0" applyFont="1" applyFill="1" applyBorder="1" applyAlignment="1">
      <alignment horizontal="left" vertical="center" indent="1"/>
    </xf>
    <xf numFmtId="0" fontId="35" fillId="38" borderId="47" xfId="0" applyFont="1" applyFill="1" applyBorder="1" applyAlignment="1">
      <alignment horizontal="left" vertical="center" indent="1"/>
    </xf>
    <xf numFmtId="0" fontId="53" fillId="17" borderId="84" xfId="0" applyFont="1" applyFill="1" applyBorder="1" applyAlignment="1">
      <alignment horizontal="left" vertical="center" indent="1"/>
    </xf>
    <xf numFmtId="0" fontId="70" fillId="3" borderId="69" xfId="0" applyFont="1" applyFill="1" applyBorder="1" applyAlignment="1">
      <alignment horizontal="left" vertical="center" indent="1"/>
    </xf>
    <xf numFmtId="0" fontId="35" fillId="38" borderId="66" xfId="0" applyFont="1" applyFill="1" applyBorder="1" applyAlignment="1">
      <alignment horizontal="left" vertical="center" indent="1"/>
    </xf>
    <xf numFmtId="0" fontId="35" fillId="38" borderId="45" xfId="0" applyFont="1" applyFill="1" applyBorder="1" applyAlignment="1">
      <alignment horizontal="left" vertical="center" indent="1"/>
    </xf>
    <xf numFmtId="0" fontId="35" fillId="38" borderId="46" xfId="0" applyFont="1" applyFill="1" applyBorder="1" applyAlignment="1">
      <alignment horizontal="left" vertical="center" indent="1"/>
    </xf>
    <xf numFmtId="0" fontId="53" fillId="38" borderId="40" xfId="0" applyFont="1" applyFill="1" applyBorder="1" applyAlignment="1">
      <alignment horizontal="left" vertical="center" indent="1"/>
    </xf>
    <xf numFmtId="0" fontId="70" fillId="38" borderId="46" xfId="0" applyFont="1" applyFill="1" applyBorder="1" applyAlignment="1">
      <alignment horizontal="left" vertical="center" indent="1"/>
    </xf>
    <xf numFmtId="0" fontId="53" fillId="38" borderId="72" xfId="0" applyFont="1" applyFill="1" applyBorder="1" applyAlignment="1">
      <alignment horizontal="left" vertical="center" indent="1"/>
    </xf>
    <xf numFmtId="0" fontId="70" fillId="38" borderId="47" xfId="0" applyFont="1" applyFill="1" applyBorder="1" applyAlignment="1">
      <alignment horizontal="left" vertical="center" indent="1"/>
    </xf>
    <xf numFmtId="17" fontId="72" fillId="69" borderId="63" xfId="0" applyNumberFormat="1" applyFont="1" applyFill="1" applyBorder="1" applyAlignment="1">
      <alignment horizontal="center" vertical="center"/>
    </xf>
    <xf numFmtId="0" fontId="73" fillId="18" borderId="42" xfId="0" applyFont="1" applyFill="1" applyBorder="1" applyAlignment="1">
      <alignment vertical="center"/>
    </xf>
    <xf numFmtId="0" fontId="53" fillId="16" borderId="84" xfId="0" applyFont="1" applyFill="1" applyBorder="1" applyAlignment="1">
      <alignment horizontal="left" vertical="center" indent="1"/>
    </xf>
    <xf numFmtId="0" fontId="53" fillId="15" borderId="84" xfId="0" applyFont="1" applyFill="1" applyBorder="1" applyAlignment="1">
      <alignment horizontal="left" vertical="center" indent="1"/>
    </xf>
    <xf numFmtId="0" fontId="35" fillId="0" borderId="108" xfId="0" applyFont="1" applyBorder="1" applyAlignment="1">
      <alignment horizontal="center" vertical="center"/>
    </xf>
    <xf numFmtId="0" fontId="35" fillId="0" borderId="110" xfId="0" applyFont="1" applyBorder="1" applyAlignment="1">
      <alignment horizontal="center" vertical="center"/>
    </xf>
    <xf numFmtId="0" fontId="50" fillId="0" borderId="21" xfId="0" applyFont="1" applyBorder="1" applyAlignment="1">
      <alignment horizontal="center" vertical="center"/>
    </xf>
    <xf numFmtId="0" fontId="50" fillId="0" borderId="26" xfId="0" applyFont="1" applyBorder="1" applyAlignment="1">
      <alignment horizontal="center" vertical="center"/>
    </xf>
    <xf numFmtId="0" fontId="53" fillId="11" borderId="90" xfId="0" applyFont="1" applyFill="1" applyBorder="1" applyAlignment="1">
      <alignment horizontal="left" vertical="center" indent="1"/>
    </xf>
    <xf numFmtId="0" fontId="70" fillId="3" borderId="65" xfId="0" applyFont="1" applyFill="1" applyBorder="1" applyAlignment="1">
      <alignment horizontal="left" vertical="center" indent="1"/>
    </xf>
    <xf numFmtId="0" fontId="35" fillId="9" borderId="40" xfId="0" applyFont="1" applyFill="1" applyBorder="1" applyAlignment="1">
      <alignment horizontal="left" vertical="center" indent="1"/>
    </xf>
    <xf numFmtId="0" fontId="35" fillId="9" borderId="46" xfId="0" applyFont="1" applyFill="1" applyBorder="1" applyAlignment="1">
      <alignment horizontal="left" vertical="center" indent="1"/>
    </xf>
    <xf numFmtId="0" fontId="35" fillId="9" borderId="72" xfId="0" applyFont="1" applyFill="1" applyBorder="1" applyAlignment="1">
      <alignment horizontal="left" vertical="center" indent="1"/>
    </xf>
    <xf numFmtId="0" fontId="35" fillId="9" borderId="47" xfId="0" applyFont="1" applyFill="1" applyBorder="1" applyAlignment="1">
      <alignment horizontal="left" vertical="center" indent="1"/>
    </xf>
    <xf numFmtId="0" fontId="53" fillId="119" borderId="85" xfId="0" applyFont="1" applyFill="1" applyBorder="1" applyAlignment="1">
      <alignment horizontal="left" vertical="center" indent="1"/>
    </xf>
    <xf numFmtId="0" fontId="70" fillId="123" borderId="74" xfId="0" applyFont="1" applyFill="1" applyBorder="1" applyAlignment="1">
      <alignment horizontal="left" vertical="center" indent="1"/>
    </xf>
    <xf numFmtId="17" fontId="39" fillId="69" borderId="63" xfId="0" applyNumberFormat="1" applyFont="1" applyFill="1" applyBorder="1" applyAlignment="1">
      <alignment horizontal="left" vertical="center" indent="1"/>
    </xf>
    <xf numFmtId="0" fontId="76" fillId="18" borderId="42" xfId="0" applyFont="1" applyFill="1" applyBorder="1" applyAlignment="1">
      <alignment horizontal="left" vertical="center" indent="1"/>
    </xf>
    <xf numFmtId="0" fontId="35" fillId="9" borderId="66" xfId="0" applyFont="1" applyFill="1" applyBorder="1" applyAlignment="1">
      <alignment horizontal="left" vertical="center" indent="1"/>
    </xf>
    <xf numFmtId="0" fontId="35" fillId="9" borderId="45" xfId="0" applyFont="1" applyFill="1" applyBorder="1" applyAlignment="1">
      <alignment horizontal="left" vertical="center" indent="1"/>
    </xf>
    <xf numFmtId="0" fontId="53" fillId="99" borderId="84" xfId="0" applyFont="1" applyFill="1" applyBorder="1" applyAlignment="1">
      <alignment horizontal="left" vertical="center" indent="1"/>
    </xf>
    <xf numFmtId="0" fontId="70" fillId="123" borderId="69" xfId="0" applyFont="1" applyFill="1" applyBorder="1" applyAlignment="1">
      <alignment horizontal="left" vertical="center" indent="1"/>
    </xf>
    <xf numFmtId="0" fontId="34" fillId="99" borderId="84" xfId="0" applyFont="1" applyFill="1" applyBorder="1" applyAlignment="1">
      <alignment horizontal="left" vertical="center"/>
    </xf>
    <xf numFmtId="0" fontId="35" fillId="123" borderId="28" xfId="0" applyFont="1" applyFill="1" applyBorder="1" applyAlignment="1">
      <alignment vertical="center"/>
    </xf>
    <xf numFmtId="0" fontId="34" fillId="100" borderId="84" xfId="0" applyFont="1" applyFill="1" applyBorder="1" applyAlignment="1">
      <alignment horizontal="left" vertical="center"/>
    </xf>
    <xf numFmtId="0" fontId="53" fillId="100" borderId="84" xfId="0" applyFont="1" applyFill="1" applyBorder="1" applyAlignment="1">
      <alignment horizontal="left" vertical="center" indent="1"/>
    </xf>
    <xf numFmtId="0" fontId="34" fillId="65" borderId="84" xfId="0" applyFont="1" applyFill="1" applyBorder="1" applyAlignment="1">
      <alignment horizontal="left" vertical="center"/>
    </xf>
    <xf numFmtId="0" fontId="53" fillId="98" borderId="84" xfId="0" applyFont="1" applyFill="1" applyBorder="1" applyAlignment="1">
      <alignment horizontal="left" vertical="center" indent="1"/>
    </xf>
    <xf numFmtId="0" fontId="53" fillId="98" borderId="69" xfId="0" applyFont="1" applyFill="1" applyBorder="1" applyAlignment="1">
      <alignment horizontal="left" vertical="center" indent="1"/>
    </xf>
    <xf numFmtId="0" fontId="34" fillId="98" borderId="84" xfId="0" applyFont="1" applyFill="1" applyBorder="1" applyAlignment="1">
      <alignment horizontal="left" vertical="center"/>
    </xf>
    <xf numFmtId="0" fontId="53" fillId="65" borderId="84" xfId="0" applyFont="1" applyFill="1" applyBorder="1" applyAlignment="1">
      <alignment horizontal="left" vertical="center" indent="1"/>
    </xf>
    <xf numFmtId="17" fontId="39" fillId="5" borderId="108" xfId="0" applyNumberFormat="1" applyFont="1" applyFill="1" applyBorder="1" applyAlignment="1">
      <alignment horizontal="left" vertical="center" indent="1"/>
    </xf>
    <xf numFmtId="0" fontId="76" fillId="5" borderId="110" xfId="0" applyFont="1" applyFill="1" applyBorder="1" applyAlignment="1">
      <alignment horizontal="left" vertical="center" indent="1"/>
    </xf>
    <xf numFmtId="0" fontId="53" fillId="97" borderId="84" xfId="0" applyFont="1" applyFill="1" applyBorder="1" applyAlignment="1">
      <alignment horizontal="left" vertical="center" indent="1"/>
    </xf>
    <xf numFmtId="0" fontId="66" fillId="118" borderId="1" xfId="0" applyFont="1" applyFill="1" applyBorder="1" applyAlignment="1"/>
    <xf numFmtId="0" fontId="67" fillId="38" borderId="1" xfId="0" applyFont="1" applyFill="1" applyBorder="1" applyAlignment="1"/>
    <xf numFmtId="0" fontId="67" fillId="38" borderId="95" xfId="0" applyFont="1" applyFill="1" applyBorder="1" applyAlignment="1"/>
    <xf numFmtId="0" fontId="29" fillId="118" borderId="1" xfId="0" applyFont="1" applyFill="1" applyBorder="1" applyAlignment="1"/>
    <xf numFmtId="0" fontId="28" fillId="38" borderId="1" xfId="0" applyFont="1" applyFill="1" applyBorder="1" applyAlignment="1"/>
    <xf numFmtId="0" fontId="28" fillId="38" borderId="95" xfId="0" applyFont="1" applyFill="1" applyBorder="1" applyAlignment="1"/>
    <xf numFmtId="0" fontId="30" fillId="0" borderId="1" xfId="1" applyFont="1" applyFill="1" applyBorder="1" applyAlignment="1"/>
  </cellXfs>
  <cellStyles count="7">
    <cellStyle name="Bad" xfId="5" builtinId="27"/>
    <cellStyle name="Comma" xfId="2" builtinId="3" customBuiltin="1"/>
    <cellStyle name="Currency" xfId="3" builtinId="4"/>
    <cellStyle name="Hyperlink" xfId="1" builtinId="8"/>
    <cellStyle name="Normal" xfId="0" builtinId="0"/>
    <cellStyle name="Percent" xfId="4" builtinId="5"/>
    <cellStyle name="Style 1" xfId="6" xr:uid="{4D10A8C1-0A18-1947-AB00-05122B584573}"/>
  </cellStyles>
  <dxfs count="24">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solid">
          <fgColor rgb="FFB7E1CD"/>
          <bgColor rgb="FFB7E1CD"/>
        </patternFill>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solid">
          <fgColor rgb="FFB7E1CD"/>
          <bgColor rgb="FFB7E1CD"/>
        </patternFill>
      </fill>
    </dxf>
    <dxf>
      <font>
        <color rgb="FFFF0000"/>
      </font>
      <fill>
        <patternFill patternType="solid">
          <fgColor theme="0"/>
          <bgColor theme="0"/>
        </patternFill>
      </fill>
    </dxf>
    <dxf>
      <font>
        <color theme="1"/>
      </font>
      <fill>
        <patternFill>
          <bgColor theme="4" tint="0.79998168889431442"/>
        </patternFill>
      </fill>
    </dxf>
    <dxf>
      <font>
        <color theme="1"/>
      </font>
      <fill>
        <patternFill>
          <bgColor theme="6" tint="0.79998168889431442"/>
        </patternFill>
      </fill>
    </dxf>
    <dxf>
      <font>
        <color theme="1"/>
      </font>
      <fill>
        <patternFill>
          <bgColor theme="4" tint="0.79998168889431442"/>
        </patternFill>
      </fill>
    </dxf>
    <dxf>
      <font>
        <color rgb="FF006100"/>
      </font>
      <fill>
        <patternFill>
          <bgColor rgb="FFC6EFCE"/>
        </patternFill>
      </fill>
    </dxf>
    <dxf>
      <font>
        <color rgb="FF006100"/>
      </font>
      <fill>
        <patternFill>
          <bgColor rgb="FFC6EFCE"/>
        </patternFill>
      </fill>
    </dxf>
    <dxf>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6" tint="0.79998168889431442"/>
        </patternFill>
      </fill>
    </dxf>
    <dxf>
      <font>
        <color theme="1"/>
      </font>
      <fill>
        <patternFill>
          <bgColor theme="4" tint="0.79998168889431442"/>
        </patternFill>
      </fill>
    </dxf>
    <dxf>
      <font>
        <color theme="1"/>
      </font>
      <fill>
        <patternFill>
          <bgColor theme="6" tint="0.79998168889431442"/>
        </patternFill>
      </fill>
    </dxf>
    <dxf>
      <font>
        <color theme="1"/>
      </font>
      <fill>
        <patternFill>
          <bgColor theme="4" tint="0.79998168889431442"/>
        </patternFill>
      </fill>
    </dxf>
    <dxf>
      <font>
        <color theme="1"/>
      </font>
      <fill>
        <patternFill>
          <bgColor theme="6"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MARKETING BUDGET vs. ACTUAL SPEND</a:t>
            </a:r>
          </a:p>
        </c:rich>
      </c:tx>
      <c:layout>
        <c:manualLayout>
          <c:xMode val="edge"/>
          <c:yMode val="edge"/>
          <c:x val="0.35843275763369087"/>
          <c:y val="4.0593286494925843E-2"/>
        </c:manualLayout>
      </c:layout>
      <c:overlay val="0"/>
      <c:spPr>
        <a:noFill/>
        <a:ln>
          <a:noFill/>
        </a:ln>
        <a:effectLst/>
      </c:spPr>
    </c:title>
    <c:autoTitleDeleted val="0"/>
    <c:plotArea>
      <c:layout>
        <c:manualLayout>
          <c:layoutTarget val="inner"/>
          <c:xMode val="edge"/>
          <c:yMode val="edge"/>
          <c:x val="8.7169963129608785E-2"/>
          <c:y val="0.16554069134215366"/>
          <c:w val="0.78524216478503017"/>
          <c:h val="0.68725739070084002"/>
        </c:manualLayout>
      </c:layout>
      <c:barChart>
        <c:barDir val="col"/>
        <c:grouping val="clustered"/>
        <c:varyColors val="1"/>
        <c:ser>
          <c:idx val="0"/>
          <c:order val="0"/>
          <c:tx>
            <c:v>BUDGET</c:v>
          </c:tx>
          <c:spPr>
            <a:solidFill>
              <a:srgbClr val="007FFF"/>
            </a:solidFill>
            <a:ln>
              <a:noFill/>
            </a:ln>
            <a:effectLst/>
          </c:spPr>
          <c:invertIfNegative val="1"/>
          <c:cat>
            <c:strRef>
              <c:f>'Non-personnel budget summary'!$B$19:$B$30</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'Non-personnel budget summary'!$C$19:$C$30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567A-4C2C-881F-32320737687A}"/>
            </c:ext>
          </c:extLst>
        </c:ser>
        <c:ser>
          <c:idx val="1"/>
          <c:order val="1"/>
          <c:tx>
            <c:v>ACTUAL</c:v>
          </c:tx>
          <c:spPr>
            <a:solidFill>
              <a:srgbClr val="3BBF8C"/>
            </a:solidFill>
            <a:ln>
              <a:noFill/>
            </a:ln>
            <a:effectLst/>
          </c:spPr>
          <c:invertIfNegative val="1"/>
          <c:cat>
            <c:strRef>
              <c:f>'Non-personnel budget summary'!$B$19:$B$30</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'Non-personnel budget summary'!$D$19:$D$30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567A-4C2C-881F-32320737687A}"/>
            </c:ext>
          </c:extLst>
        </c:ser>
        <c:dLbls>
          <c:showLegendKey val="0"/>
          <c:showVal val="0"/>
          <c:showCatName val="0"/>
          <c:showSerName val="0"/>
          <c:showPercent val="0"/>
          <c:showBubbleSize val="0"/>
        </c:dLbls>
        <c:gapWidth val="150"/>
        <c:axId val="21262068"/>
        <c:axId val="2019166341"/>
      </c:barChart>
      <c:catAx>
        <c:axId val="21262068"/>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5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2019166341"/>
        <c:crosses val="autoZero"/>
        <c:auto val="1"/>
        <c:lblAlgn val="ctr"/>
        <c:lblOffset val="100"/>
        <c:noMultiLvlLbl val="1"/>
      </c:catAx>
      <c:valAx>
        <c:axId val="2019166341"/>
        <c:scaling>
          <c:orientation val="minMax"/>
        </c:scaling>
        <c:delete val="0"/>
        <c:axPos val="l"/>
        <c:majorGridlines>
          <c:spPr>
            <a:ln w="6350"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5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21262068"/>
        <c:crosses val="autoZero"/>
        <c:crossBetween val="between"/>
      </c:valAx>
      <c:spPr>
        <a:noFill/>
        <a:ln>
          <a:noFill/>
        </a:ln>
        <a:effectLst/>
      </c:spPr>
    </c:plotArea>
    <c:legend>
      <c:legendPos val="r"/>
      <c:layout>
        <c:manualLayout>
          <c:xMode val="edge"/>
          <c:yMode val="edge"/>
          <c:x val="0.91691502931292468"/>
          <c:y val="0.48942920628145681"/>
          <c:w val="6.4059579275298373E-2"/>
          <c:h val="9.3041815105373918E-2"/>
        </c:manualLayout>
      </c:layout>
      <c:overlay val="0"/>
      <c:spPr>
        <a:noFill/>
        <a:ln>
          <a:noFill/>
        </a:ln>
        <a:effectLst/>
      </c:spPr>
      <c:txPr>
        <a:bodyPr rot="0" spcFirstLastPara="1" vertOverflow="ellipsis" vert="horz" wrap="square" anchor="ctr" anchorCtr="1"/>
        <a:lstStyle/>
        <a:p>
          <a:pPr lv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noFill/>
    <a:ln w="6350" cap="flat" cmpd="sng" algn="ctr">
      <a:solidFill>
        <a:schemeClr val="bg2">
          <a:lumMod val="90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EVENT BUDGET vs. ACTUAL COMPARISON</a:t>
            </a:r>
          </a:p>
        </c:rich>
      </c:tx>
      <c:layout>
        <c:manualLayout>
          <c:xMode val="edge"/>
          <c:yMode val="edge"/>
          <c:x val="0.21152482269503547"/>
          <c:y val="2.9728754915841697E-2"/>
        </c:manualLayout>
      </c:layout>
      <c:overlay val="0"/>
      <c:spPr>
        <a:noFill/>
        <a:ln>
          <a:noFill/>
        </a:ln>
        <a:effectLst/>
      </c:spPr>
    </c:title>
    <c:autoTitleDeleted val="0"/>
    <c:plotArea>
      <c:layout>
        <c:manualLayout>
          <c:layoutTarget val="inner"/>
          <c:xMode val="edge"/>
          <c:yMode val="edge"/>
          <c:x val="0.11401742335399564"/>
          <c:y val="0.11540826951372817"/>
          <c:w val="0.69089420338415142"/>
          <c:h val="0.8042012027769917"/>
        </c:manualLayout>
      </c:layout>
      <c:barChart>
        <c:barDir val="col"/>
        <c:grouping val="stacked"/>
        <c:varyColors val="1"/>
        <c:ser>
          <c:idx val="0"/>
          <c:order val="0"/>
          <c:tx>
            <c:v>MISCELLANEOUS</c:v>
          </c:tx>
          <c:spPr>
            <a:solidFill>
              <a:srgbClr val="007FFF"/>
            </a:solidFill>
            <a:ln>
              <a:noFill/>
            </a:ln>
            <a:effectLst/>
          </c:spPr>
          <c:invertIfNegative val="1"/>
          <c:cat>
            <c:strRef>
              <c:f>'Annual Summit budget'!$D$32:$E$32</c:f>
              <c:strCache>
                <c:ptCount val="2"/>
                <c:pt idx="0">
                  <c:v>Budget</c:v>
                </c:pt>
                <c:pt idx="1">
                  <c:v>Actual</c:v>
                </c:pt>
              </c:strCache>
            </c:strRef>
          </c:cat>
          <c:val>
            <c:numRef>
              <c:f>'Annual Summit budget'!$D$37:$E$37</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FEDC-4CCE-832F-B76066757DE4}"/>
            </c:ext>
          </c:extLst>
        </c:ser>
        <c:ser>
          <c:idx val="1"/>
          <c:order val="1"/>
          <c:tx>
            <c:v>PROMOTION</c:v>
          </c:tx>
          <c:spPr>
            <a:solidFill>
              <a:srgbClr val="3BBF8C"/>
            </a:solidFill>
            <a:ln>
              <a:noFill/>
            </a:ln>
            <a:effectLst/>
          </c:spPr>
          <c:invertIfNegative val="1"/>
          <c:cat>
            <c:strRef>
              <c:f>'Annual Summit budget'!$D$32:$E$32</c:f>
              <c:strCache>
                <c:ptCount val="2"/>
                <c:pt idx="0">
                  <c:v>Budget</c:v>
                </c:pt>
                <c:pt idx="1">
                  <c:v>Actual</c:v>
                </c:pt>
              </c:strCache>
            </c:strRef>
          </c:cat>
          <c:val>
            <c:numRef>
              <c:f>'Annual Summit budget'!$D$36:$E$36</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FEDC-4CCE-832F-B76066757DE4}"/>
            </c:ext>
          </c:extLst>
        </c:ser>
        <c:ser>
          <c:idx val="2"/>
          <c:order val="2"/>
          <c:tx>
            <c:v>PROGRAM</c:v>
          </c:tx>
          <c:spPr>
            <a:solidFill>
              <a:srgbClr val="8947FF"/>
            </a:solidFill>
            <a:ln>
              <a:noFill/>
            </a:ln>
            <a:effectLst/>
          </c:spPr>
          <c:invertIfNegative val="1"/>
          <c:cat>
            <c:strRef>
              <c:f>'Annual Summit budget'!$D$32:$E$32</c:f>
              <c:strCache>
                <c:ptCount val="2"/>
                <c:pt idx="0">
                  <c:v>Budget</c:v>
                </c:pt>
                <c:pt idx="1">
                  <c:v>Actual</c:v>
                </c:pt>
              </c:strCache>
            </c:strRef>
          </c:cat>
          <c:val>
            <c:numRef>
              <c:f>'Annual Summit budget'!$D$35:$E$35</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FEDC-4CCE-832F-B76066757DE4}"/>
            </c:ext>
          </c:extLst>
        </c:ser>
        <c:ser>
          <c:idx val="3"/>
          <c:order val="3"/>
          <c:tx>
            <c:v>REFRESHMENTS</c:v>
          </c:tx>
          <c:spPr>
            <a:solidFill>
              <a:srgbClr val="2BA441"/>
            </a:solidFill>
            <a:ln>
              <a:noFill/>
            </a:ln>
            <a:effectLst/>
          </c:spPr>
          <c:invertIfNegative val="1"/>
          <c:cat>
            <c:strRef>
              <c:f>'Annual Summit budget'!$D$32:$E$32</c:f>
              <c:strCache>
                <c:ptCount val="2"/>
                <c:pt idx="0">
                  <c:v>Budget</c:v>
                </c:pt>
                <c:pt idx="1">
                  <c:v>Actual</c:v>
                </c:pt>
              </c:strCache>
            </c:strRef>
          </c:cat>
          <c:val>
            <c:numRef>
              <c:f>'Annual Summit budget'!$D$34:$E$34</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FEDC-4CCE-832F-B76066757DE4}"/>
            </c:ext>
          </c:extLst>
        </c:ser>
        <c:ser>
          <c:idx val="4"/>
          <c:order val="4"/>
          <c:tx>
            <c:v>VENUE</c:v>
          </c:tx>
          <c:spPr>
            <a:solidFill>
              <a:srgbClr val="FF6912"/>
            </a:solidFill>
            <a:ln>
              <a:noFill/>
            </a:ln>
            <a:effectLst/>
          </c:spPr>
          <c:invertIfNegative val="1"/>
          <c:cat>
            <c:strRef>
              <c:f>'Annual Summit budget'!$D$32:$E$32</c:f>
              <c:strCache>
                <c:ptCount val="2"/>
                <c:pt idx="0">
                  <c:v>Budget</c:v>
                </c:pt>
                <c:pt idx="1">
                  <c:v>Actual</c:v>
                </c:pt>
              </c:strCache>
            </c:strRef>
          </c:cat>
          <c:val>
            <c:numRef>
              <c:f>'Annual Summit budget'!$D$33:$E$33</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4-FEDC-4CCE-832F-B76066757DE4}"/>
            </c:ext>
          </c:extLst>
        </c:ser>
        <c:dLbls>
          <c:showLegendKey val="0"/>
          <c:showVal val="0"/>
          <c:showCatName val="0"/>
          <c:showSerName val="0"/>
          <c:showPercent val="0"/>
          <c:showBubbleSize val="0"/>
        </c:dLbls>
        <c:gapWidth val="150"/>
        <c:overlap val="100"/>
        <c:axId val="1925044635"/>
        <c:axId val="827772130"/>
      </c:barChart>
      <c:catAx>
        <c:axId val="1925044635"/>
        <c:scaling>
          <c:orientation val="minMax"/>
        </c:scaling>
        <c:delete val="0"/>
        <c:axPos val="b"/>
        <c:title>
          <c:tx>
            <c:rich>
              <a:bodyPr rot="0" vert="horz"/>
              <a:lstStyle/>
              <a:p>
                <a:pPr>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a:lstStyle/>
          <a:p>
            <a:pPr>
              <a:defRPr b="1"/>
            </a:pPr>
            <a:endParaRPr lang="en-US"/>
          </a:p>
        </c:txPr>
        <c:crossAx val="827772130"/>
        <c:crosses val="autoZero"/>
        <c:auto val="1"/>
        <c:lblAlgn val="ctr"/>
        <c:lblOffset val="100"/>
        <c:noMultiLvlLbl val="1"/>
      </c:catAx>
      <c:valAx>
        <c:axId val="827772130"/>
        <c:scaling>
          <c:orientation val="minMax"/>
        </c:scaling>
        <c:delete val="0"/>
        <c:axPos val="l"/>
        <c:majorGridlines>
          <c:spPr>
            <a:ln w="6350" cap="flat" cmpd="sng" algn="ctr">
              <a:solidFill>
                <a:srgbClr val="B7B7B7"/>
              </a:solidFill>
              <a:prstDash val="solid"/>
              <a:round/>
            </a:ln>
            <a:effectLst/>
          </c:spPr>
        </c:majorGridlines>
        <c:title>
          <c:tx>
            <c:rich>
              <a:bodyPr rot="-5400000" vert="horz"/>
              <a:lstStyle/>
              <a:p>
                <a:pPr>
                  <a:defRPr/>
                </a:pPr>
                <a:endParaRPr lang="en-US"/>
              </a:p>
            </c:rich>
          </c:tx>
          <c:overlay val="0"/>
          <c:spPr>
            <a:noFill/>
            <a:ln>
              <a:noFill/>
            </a:ln>
            <a:effectLst/>
          </c:spPr>
        </c:title>
        <c:numFmt formatCode="_(&quot;$&quot;* #,##0.00_);_(&quot;$&quot;* \(#,##0.00\);_(&quot;$&quot;* &quot;-&quot;??_);_(@_)" sourceLinked="1"/>
        <c:majorTickMark val="out"/>
        <c:minorTickMark val="none"/>
        <c:tickLblPos val="nextTo"/>
        <c:spPr>
          <a:noFill/>
          <a:ln w="6350" cap="flat" cmpd="sng" algn="ctr">
            <a:solidFill>
              <a:schemeClr val="tx1"/>
            </a:solidFill>
            <a:prstDash val="solid"/>
            <a:round/>
          </a:ln>
          <a:effectLst/>
        </c:spPr>
        <c:txPr>
          <a:bodyPr rot="-60000000" vert="horz"/>
          <a:lstStyle/>
          <a:p>
            <a:pPr>
              <a:defRPr/>
            </a:pPr>
            <a:endParaRPr lang="en-US"/>
          </a:p>
        </c:txPr>
        <c:crossAx val="1925044635"/>
        <c:crosses val="autoZero"/>
        <c:crossBetween val="between"/>
      </c:valAx>
      <c:spPr>
        <a:solidFill>
          <a:schemeClr val="bg1"/>
        </a:solidFill>
        <a:ln>
          <a:noFill/>
        </a:ln>
        <a:effectLst/>
      </c:spPr>
    </c:plotArea>
    <c:legend>
      <c:legendPos val="r"/>
      <c:layout>
        <c:manualLayout>
          <c:xMode val="edge"/>
          <c:yMode val="edge"/>
          <c:x val="0.82616881666387443"/>
          <c:y val="0.42676957868267545"/>
          <c:w val="0.17383118333612554"/>
          <c:h val="0.25168522868811605"/>
        </c:manualLayout>
      </c:layout>
      <c:overlay val="0"/>
      <c:spPr>
        <a:noFill/>
        <a:ln>
          <a:noFill/>
        </a:ln>
        <a:effectLst/>
      </c:spPr>
      <c:txPr>
        <a:bodyPr rot="0" vert="horz"/>
        <a:lstStyle/>
        <a:p>
          <a:pPr>
            <a:defRPr/>
          </a:pPr>
          <a:endParaRPr lang="en-US"/>
        </a:p>
      </c:txPr>
    </c:legend>
    <c:plotVisOnly val="1"/>
    <c:dispBlanksAs val="zero"/>
    <c:showDLblsOverMax val="1"/>
  </c:chart>
  <c:spPr>
    <a:solidFill>
      <a:schemeClr val="bg1"/>
    </a:solidFill>
    <a:ln w="6350" cap="flat" cmpd="sng" algn="ctr">
      <a:solidFill>
        <a:schemeClr val="bg2">
          <a:lumMod val="9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a:defRPr/>
            </a:pPr>
            <a:r>
              <a:rPr lang="en-US"/>
              <a:t>EVENT ACTUAL COST BY CATEGORY</a:t>
            </a:r>
          </a:p>
        </c:rich>
      </c:tx>
      <c:layout>
        <c:manualLayout>
          <c:xMode val="edge"/>
          <c:yMode val="edge"/>
          <c:x val="0.31436300156222158"/>
          <c:y val="2.4858757062146894E-2"/>
        </c:manualLayout>
      </c:layout>
      <c:overlay val="0"/>
    </c:title>
    <c:autoTitleDeleted val="0"/>
    <c:plotArea>
      <c:layout/>
      <c:pieChart>
        <c:varyColors val="1"/>
        <c:ser>
          <c:idx val="0"/>
          <c:order val="0"/>
          <c:tx>
            <c:strRef>
              <c:f>'Annual Summit budget'!$E$32</c:f>
              <c:strCache>
                <c:ptCount val="1"/>
                <c:pt idx="0">
                  <c:v>Actual</c:v>
                </c:pt>
              </c:strCache>
            </c:strRef>
          </c:tx>
          <c:dPt>
            <c:idx val="0"/>
            <c:bubble3D val="0"/>
            <c:spPr>
              <a:solidFill>
                <a:srgbClr val="818ED9"/>
              </a:solidFill>
            </c:spPr>
            <c:extLst>
              <c:ext xmlns:c16="http://schemas.microsoft.com/office/drawing/2014/chart" uri="{C3380CC4-5D6E-409C-BE32-E72D297353CC}">
                <c16:uniqueId val="{00000001-E4E7-4720-A042-7EE18A82C5E3}"/>
              </c:ext>
            </c:extLst>
          </c:dPt>
          <c:dPt>
            <c:idx val="1"/>
            <c:bubble3D val="0"/>
            <c:spPr>
              <a:solidFill>
                <a:srgbClr val="F57B81"/>
              </a:solidFill>
            </c:spPr>
            <c:extLst>
              <c:ext xmlns:c16="http://schemas.microsoft.com/office/drawing/2014/chart" uri="{C3380CC4-5D6E-409C-BE32-E72D297353CC}">
                <c16:uniqueId val="{00000003-E4E7-4720-A042-7EE18A82C5E3}"/>
              </c:ext>
            </c:extLst>
          </c:dPt>
          <c:dPt>
            <c:idx val="2"/>
            <c:bubble3D val="0"/>
            <c:spPr>
              <a:solidFill>
                <a:srgbClr val="F5C26F"/>
              </a:solidFill>
            </c:spPr>
            <c:extLst>
              <c:ext xmlns:c16="http://schemas.microsoft.com/office/drawing/2014/chart" uri="{C3380CC4-5D6E-409C-BE32-E72D297353CC}">
                <c16:uniqueId val="{00000005-E4E7-4720-A042-7EE18A82C5E3}"/>
              </c:ext>
            </c:extLst>
          </c:dPt>
          <c:dPt>
            <c:idx val="3"/>
            <c:bubble3D val="0"/>
            <c:spPr>
              <a:solidFill>
                <a:srgbClr val="60D6C8"/>
              </a:solidFill>
            </c:spPr>
            <c:extLst>
              <c:ext xmlns:c16="http://schemas.microsoft.com/office/drawing/2014/chart" uri="{C3380CC4-5D6E-409C-BE32-E72D297353CC}">
                <c16:uniqueId val="{00000007-E4E7-4720-A042-7EE18A82C5E3}"/>
              </c:ext>
            </c:extLst>
          </c:dPt>
          <c:dPt>
            <c:idx val="4"/>
            <c:bubble3D val="0"/>
            <c:spPr>
              <a:solidFill>
                <a:srgbClr val="F67E9D"/>
              </a:solidFill>
            </c:spPr>
            <c:extLst>
              <c:ext xmlns:c16="http://schemas.microsoft.com/office/drawing/2014/chart" uri="{C3380CC4-5D6E-409C-BE32-E72D297353CC}">
                <c16:uniqueId val="{00000009-E4E7-4720-A042-7EE18A82C5E3}"/>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'Annual Summit budget'!$B$33:$B$37</c:f>
              <c:strCache>
                <c:ptCount val="5"/>
                <c:pt idx="0">
                  <c:v>VENUE</c:v>
                </c:pt>
                <c:pt idx="1">
                  <c:v>REFRESHMENTS</c:v>
                </c:pt>
                <c:pt idx="2">
                  <c:v>PROGRAM</c:v>
                </c:pt>
                <c:pt idx="3">
                  <c:v>PROMOTION</c:v>
                </c:pt>
                <c:pt idx="4">
                  <c:v>MISCELLANEOUS</c:v>
                </c:pt>
              </c:strCache>
            </c:strRef>
          </c:cat>
          <c:val>
            <c:numRef>
              <c:f>'Annual Summit budget'!$E$33:$E$37</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A-E4E7-4720-A042-7EE18A82C5E3}"/>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81066099094470712"/>
          <c:y val="0.43356821922683392"/>
          <c:w val="0.17513572454575002"/>
          <c:h val="0.26013790939339576"/>
        </c:manualLayout>
      </c:layout>
      <c:overlay val="0"/>
    </c:legend>
    <c:plotVisOnly val="1"/>
    <c:dispBlanksAs val="zero"/>
    <c:showDLblsOverMax val="1"/>
  </c:chart>
  <c:spPr>
    <a:ln>
      <a:solidFill>
        <a:schemeClr val="bg2">
          <a:lumMod val="95000"/>
        </a:schemeClr>
      </a:solid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CUMULATIVE MARKETING
BUDGET vs. ACTUAL SPEND</a:t>
            </a:r>
          </a:p>
        </c:rich>
      </c:tx>
      <c:layout>
        <c:manualLayout>
          <c:xMode val="edge"/>
          <c:yMode val="edge"/>
          <c:x val="0.36516210731390536"/>
          <c:y val="3.3646427529892095E-2"/>
        </c:manualLayout>
      </c:layout>
      <c:overlay val="0"/>
      <c:spPr>
        <a:noFill/>
        <a:ln>
          <a:noFill/>
        </a:ln>
        <a:effectLst/>
      </c:spPr>
    </c:title>
    <c:autoTitleDeleted val="0"/>
    <c:plotArea>
      <c:layout>
        <c:manualLayout>
          <c:layoutTarget val="inner"/>
          <c:xMode val="edge"/>
          <c:yMode val="edge"/>
          <c:x val="8.2179938847850201E-2"/>
          <c:y val="0.16711857684456111"/>
          <c:w val="0.7468711918822647"/>
          <c:h val="0.71656529600466612"/>
        </c:manualLayout>
      </c:layout>
      <c:lineChart>
        <c:grouping val="standard"/>
        <c:varyColors val="1"/>
        <c:ser>
          <c:idx val="0"/>
          <c:order val="0"/>
          <c:tx>
            <c:v>CUMULATIVE BUDGET</c:v>
          </c:tx>
          <c:spPr>
            <a:ln w="19050" cap="rnd" cmpd="sng" algn="ctr">
              <a:solidFill>
                <a:schemeClr val="accent1"/>
              </a:solidFill>
              <a:prstDash val="solid"/>
              <a:round/>
            </a:ln>
            <a:effectLst/>
          </c:spPr>
          <c:marker>
            <c:symbol val="none"/>
          </c:marker>
          <c:cat>
            <c:strRef>
              <c:f>'Non-personnel budget summary'!$B$19:$B$30</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'Non-personnel budget summary'!$F$19:$F$30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FB13-4909-BD01-44717EB1C333}"/>
            </c:ext>
          </c:extLst>
        </c:ser>
        <c:ser>
          <c:idx val="1"/>
          <c:order val="1"/>
          <c:tx>
            <c:v>CUMULATIVE SPEND</c:v>
          </c:tx>
          <c:spPr>
            <a:ln w="19050" cap="rnd" cmpd="sng" algn="ctr">
              <a:solidFill>
                <a:schemeClr val="tx1"/>
              </a:solidFill>
              <a:prstDash val="solid"/>
              <a:round/>
            </a:ln>
            <a:effectLst/>
          </c:spPr>
          <c:marker>
            <c:symbol val="none"/>
          </c:marker>
          <c:cat>
            <c:strRef>
              <c:f>'Non-personnel budget summary'!$B$19:$B$30</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'Non-personnel budget summary'!$G$19:$G$30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FB13-4909-BD01-44717EB1C333}"/>
            </c:ext>
          </c:extLst>
        </c:ser>
        <c:dLbls>
          <c:showLegendKey val="0"/>
          <c:showVal val="0"/>
          <c:showCatName val="0"/>
          <c:showSerName val="0"/>
          <c:showPercent val="0"/>
          <c:showBubbleSize val="0"/>
        </c:dLbls>
        <c:smooth val="0"/>
        <c:axId val="1883595978"/>
        <c:axId val="1659737847"/>
      </c:lineChart>
      <c:catAx>
        <c:axId val="1883595978"/>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659737847"/>
        <c:crosses val="autoZero"/>
        <c:auto val="1"/>
        <c:lblAlgn val="ctr"/>
        <c:lblOffset val="100"/>
        <c:noMultiLvlLbl val="1"/>
      </c:catAx>
      <c:valAx>
        <c:axId val="1659737847"/>
        <c:scaling>
          <c:orientation val="minMax"/>
        </c:scaling>
        <c:delete val="0"/>
        <c:axPos val="l"/>
        <c:majorGridlines>
          <c:spPr>
            <a:ln w="6350"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83595978"/>
        <c:crosses val="autoZero"/>
        <c:crossBetween val="between"/>
      </c:valAx>
      <c:spPr>
        <a:noFill/>
        <a:ln>
          <a:noFill/>
        </a:ln>
        <a:effectLst/>
      </c:spPr>
    </c:plotArea>
    <c:legend>
      <c:legendPos val="r"/>
      <c:layout>
        <c:manualLayout>
          <c:xMode val="edge"/>
          <c:yMode val="edge"/>
          <c:x val="0.82778871391076114"/>
          <c:y val="0.51264455283291299"/>
          <c:w val="0.16105057180352453"/>
          <c:h val="9.3609024760896067E-2"/>
        </c:manualLayout>
      </c:layout>
      <c:overlay val="0"/>
      <c:spPr>
        <a:noFill/>
        <a:ln>
          <a:noFill/>
        </a:ln>
        <a:effectLst/>
      </c:spPr>
      <c:txPr>
        <a:bodyPr rot="0" spcFirstLastPara="1" vertOverflow="ellipsis" vert="horz" wrap="square" anchor="ctr" anchorCtr="1"/>
        <a:lstStyle/>
        <a:p>
          <a:pPr lv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noFill/>
    <a:ln w="6350" cap="flat" cmpd="sng" algn="ctr">
      <a:solidFill>
        <a:schemeClr val="bg2">
          <a:lumMod val="90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'Personnel budget summary'!$O$25</c:f>
              <c:strCache>
                <c:ptCount val="1"/>
                <c:pt idx="0">
                  <c:v> Average personnel expense ($) </c:v>
                </c:pt>
              </c:strCache>
            </c:strRef>
          </c:tx>
          <c:spPr>
            <a:solidFill>
              <a:schemeClr val="accent1"/>
            </a:solidFill>
            <a:ln>
              <a:noFill/>
            </a:ln>
            <a:effectLst/>
          </c:spPr>
          <c:invertIfNegative val="0"/>
          <c:cat>
            <c:strRef>
              <c:f>'Personnel budget summary'!$Q$5:$AB$5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'Personnel budget summary'!$Q$25:$AB$25</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B51-4E31-B5DA-465EEAC696F7}"/>
            </c:ext>
          </c:extLst>
        </c:ser>
        <c:dLbls>
          <c:showLegendKey val="0"/>
          <c:showVal val="0"/>
          <c:showCatName val="0"/>
          <c:showSerName val="0"/>
          <c:showPercent val="0"/>
          <c:showBubbleSize val="0"/>
        </c:dLbls>
        <c:gapWidth val="219"/>
        <c:overlap val="-27"/>
        <c:axId val="778667808"/>
        <c:axId val="778672128"/>
      </c:barChart>
      <c:catAx>
        <c:axId val="778667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672128"/>
        <c:crosses val="autoZero"/>
        <c:auto val="1"/>
        <c:lblAlgn val="ctr"/>
        <c:lblOffset val="100"/>
        <c:noMultiLvlLbl val="0"/>
      </c:catAx>
      <c:valAx>
        <c:axId val="77867212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667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PRODUCT MARKETING YEAR-TO-DATE SUMMARY</a:t>
            </a:r>
          </a:p>
        </c:rich>
      </c:tx>
      <c:layout>
        <c:manualLayout>
          <c:xMode val="edge"/>
          <c:yMode val="edge"/>
          <c:x val="0.31065085483817428"/>
          <c:y val="6.2365539348565049E-2"/>
        </c:manualLayout>
      </c:layout>
      <c:overlay val="0"/>
      <c:spPr>
        <a:noFill/>
        <a:ln>
          <a:noFill/>
        </a:ln>
        <a:effectLst/>
      </c:spPr>
    </c:title>
    <c:autoTitleDeleted val="0"/>
    <c:plotArea>
      <c:layout>
        <c:manualLayout>
          <c:layoutTarget val="inner"/>
          <c:xMode val="edge"/>
          <c:yMode val="edge"/>
          <c:x val="8.710332778668349E-2"/>
          <c:y val="0.16835441676347834"/>
          <c:w val="0.70508630576635556"/>
          <c:h val="0.74278197295010262"/>
        </c:manualLayout>
      </c:layout>
      <c:barChart>
        <c:barDir val="col"/>
        <c:grouping val="stacked"/>
        <c:varyColors val="1"/>
        <c:ser>
          <c:idx val="0"/>
          <c:order val="0"/>
          <c:tx>
            <c:strRef>
              <c:f>'Product marketing budget'!$B$32:$B$32</c:f>
              <c:strCache>
                <c:ptCount val="1"/>
                <c:pt idx="0">
                  <c:v>CONTENT DEVELOPMENT</c:v>
                </c:pt>
              </c:strCache>
            </c:strRef>
          </c:tx>
          <c:spPr>
            <a:solidFill>
              <a:srgbClr val="007FFF"/>
            </a:solidFill>
            <a:ln>
              <a:noFill/>
            </a:ln>
            <a:effectLst/>
          </c:spPr>
          <c:invertIfNegative val="1"/>
          <c:cat>
            <c:strRef>
              <c:f>'Product marketing budget'!$C$28:$D$28</c:f>
              <c:strCache>
                <c:ptCount val="2"/>
                <c:pt idx="0">
                  <c:v>Budget</c:v>
                </c:pt>
                <c:pt idx="1">
                  <c:v>Actual</c:v>
                </c:pt>
              </c:strCache>
            </c:strRef>
          </c:cat>
          <c:val>
            <c:numRef>
              <c:f>'Product marketing budget'!$C$32:$D$32</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F17C-464C-8491-7E271BC02A9F}"/>
            </c:ext>
          </c:extLst>
        </c:ser>
        <c:ser>
          <c:idx val="1"/>
          <c:order val="1"/>
          <c:tx>
            <c:strRef>
              <c:f>'Product marketing budget'!$B$31:$B$31</c:f>
              <c:strCache>
                <c:ptCount val="1"/>
                <c:pt idx="0">
                  <c:v>PRODUCT RELEASES</c:v>
                </c:pt>
              </c:strCache>
            </c:strRef>
          </c:tx>
          <c:spPr>
            <a:solidFill>
              <a:srgbClr val="3BBF8C"/>
            </a:solidFill>
            <a:ln>
              <a:noFill/>
            </a:ln>
            <a:effectLst/>
          </c:spPr>
          <c:invertIfNegative val="1"/>
          <c:cat>
            <c:strRef>
              <c:f>'Product marketing budget'!$C$28:$D$28</c:f>
              <c:strCache>
                <c:ptCount val="2"/>
                <c:pt idx="0">
                  <c:v>Budget</c:v>
                </c:pt>
                <c:pt idx="1">
                  <c:v>Actual</c:v>
                </c:pt>
              </c:strCache>
            </c:strRef>
          </c:cat>
          <c:val>
            <c:numRef>
              <c:f>'Product marketing budget'!$C$31:$D$31</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F17C-464C-8491-7E271BC02A9F}"/>
            </c:ext>
          </c:extLst>
        </c:ser>
        <c:ser>
          <c:idx val="2"/>
          <c:order val="2"/>
          <c:tx>
            <c:strRef>
              <c:f>'Product marketing budget'!$B$30:$B$30</c:f>
              <c:strCache>
                <c:ptCount val="1"/>
                <c:pt idx="0">
                  <c:v>CATEGORY CREATION</c:v>
                </c:pt>
              </c:strCache>
            </c:strRef>
          </c:tx>
          <c:spPr>
            <a:solidFill>
              <a:srgbClr val="8947FF"/>
            </a:solidFill>
            <a:ln>
              <a:noFill/>
            </a:ln>
            <a:effectLst/>
          </c:spPr>
          <c:invertIfNegative val="1"/>
          <c:cat>
            <c:strRef>
              <c:f>'Product marketing budget'!$C$28:$D$28</c:f>
              <c:strCache>
                <c:ptCount val="2"/>
                <c:pt idx="0">
                  <c:v>Budget</c:v>
                </c:pt>
                <c:pt idx="1">
                  <c:v>Actual</c:v>
                </c:pt>
              </c:strCache>
            </c:strRef>
          </c:cat>
          <c:val>
            <c:numRef>
              <c:f>'Product marketing budget'!$C$30:$D$30</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F17C-464C-8491-7E271BC02A9F}"/>
            </c:ext>
          </c:extLst>
        </c:ser>
        <c:ser>
          <c:idx val="3"/>
          <c:order val="3"/>
          <c:tx>
            <c:v>PRODUCT/MARKET FIT</c:v>
          </c:tx>
          <c:spPr>
            <a:solidFill>
              <a:srgbClr val="2BA441"/>
            </a:solidFill>
            <a:ln>
              <a:noFill/>
            </a:ln>
            <a:effectLst/>
          </c:spPr>
          <c:invertIfNegative val="1"/>
          <c:cat>
            <c:strRef>
              <c:f>'Product marketing budget'!$C$28:$D$28</c:f>
              <c:strCache>
                <c:ptCount val="2"/>
                <c:pt idx="0">
                  <c:v>Budget</c:v>
                </c:pt>
                <c:pt idx="1">
                  <c:v>Actual</c:v>
                </c:pt>
              </c:strCache>
            </c:strRef>
          </c:cat>
          <c:val>
            <c:numRef>
              <c:f>'Product marketing budget'!$C$29:$D$29</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F17C-464C-8491-7E271BC02A9F}"/>
            </c:ext>
          </c:extLst>
        </c:ser>
        <c:dLbls>
          <c:showLegendKey val="0"/>
          <c:showVal val="0"/>
          <c:showCatName val="0"/>
          <c:showSerName val="0"/>
          <c:showPercent val="0"/>
          <c:showBubbleSize val="0"/>
        </c:dLbls>
        <c:gapWidth val="150"/>
        <c:overlap val="100"/>
        <c:axId val="1829461037"/>
        <c:axId val="1235172862"/>
      </c:barChart>
      <c:catAx>
        <c:axId val="1829461037"/>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spcFirstLastPara="1" vertOverflow="ellipsis" wrap="square" anchor="ctr" anchorCtr="1"/>
          <a:lstStyle/>
          <a:p>
            <a:pPr lvl="0">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35172862"/>
        <c:crosses val="autoZero"/>
        <c:auto val="1"/>
        <c:lblAlgn val="ctr"/>
        <c:lblOffset val="100"/>
        <c:noMultiLvlLbl val="1"/>
      </c:catAx>
      <c:valAx>
        <c:axId val="1235172862"/>
        <c:scaling>
          <c:orientation val="minMax"/>
        </c:scaling>
        <c:delete val="0"/>
        <c:axPos val="l"/>
        <c:majorGridlines>
          <c:spPr>
            <a:ln w="6350" cap="flat" cmpd="sng" algn="ctr">
              <a:solidFill>
                <a:schemeClr val="bg2">
                  <a:lumMod val="90000"/>
                </a:schemeClr>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29461037"/>
        <c:crosses val="autoZero"/>
        <c:crossBetween val="between"/>
      </c:valAx>
      <c:spPr>
        <a:noFill/>
        <a:ln>
          <a:noFill/>
        </a:ln>
        <a:effectLst/>
      </c:spPr>
    </c:plotArea>
    <c:legend>
      <c:legendPos val="r"/>
      <c:layout>
        <c:manualLayout>
          <c:xMode val="edge"/>
          <c:yMode val="edge"/>
          <c:x val="0.81544504202599666"/>
          <c:y val="0.4465319908781894"/>
          <c:w val="0.17243182074024044"/>
          <c:h val="0.1647432634247751"/>
        </c:manualLayout>
      </c:layout>
      <c:overlay val="0"/>
      <c:spPr>
        <a:noFill/>
        <a:ln>
          <a:noFill/>
        </a:ln>
        <a:effectLst/>
      </c:spPr>
      <c:txPr>
        <a:bodyPr rot="0" spcFirstLastPara="1" vertOverflow="ellipsis" vert="horz" wrap="square" anchor="ctr" anchorCtr="1"/>
        <a:lstStyle/>
        <a:p>
          <a:pPr lv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solidFill>
      <a:schemeClr val="bg1"/>
    </a:solidFill>
    <a:ln w="12700" cap="flat" cmpd="sng" algn="ctr">
      <a:solidFill>
        <a:schemeClr val="bg2">
          <a:lumMod val="90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MARTECH</a:t>
            </a:r>
            <a:r>
              <a:rPr lang="en-US" sz="1400" b="1" i="0" baseline="0">
                <a:solidFill>
                  <a:schemeClr val="tx1"/>
                </a:solidFill>
                <a:latin typeface="Arial" panose="020B0604020202020204" pitchFamily="34" charset="0"/>
                <a:cs typeface="Arial" panose="020B0604020202020204" pitchFamily="34" charset="0"/>
              </a:rPr>
              <a:t> </a:t>
            </a:r>
            <a:r>
              <a:rPr lang="en-US" sz="1400" b="1" i="0">
                <a:solidFill>
                  <a:schemeClr val="tx1"/>
                </a:solidFill>
                <a:latin typeface="Arial" panose="020B0604020202020204" pitchFamily="34" charset="0"/>
                <a:cs typeface="Arial" panose="020B0604020202020204" pitchFamily="34" charset="0"/>
              </a:rPr>
              <a:t>YEAR-TO-DATE SUMMARY</a:t>
            </a:r>
          </a:p>
        </c:rich>
      </c:tx>
      <c:layout>
        <c:manualLayout>
          <c:xMode val="edge"/>
          <c:yMode val="edge"/>
          <c:x val="0.39585017448439713"/>
          <c:y val="4.5112781954887216E-2"/>
        </c:manualLayout>
      </c:layout>
      <c:overlay val="0"/>
      <c:spPr>
        <a:noFill/>
        <a:ln>
          <a:noFill/>
        </a:ln>
        <a:effectLst/>
      </c:spPr>
    </c:title>
    <c:autoTitleDeleted val="0"/>
    <c:plotArea>
      <c:layout>
        <c:manualLayout>
          <c:layoutTarget val="inner"/>
          <c:xMode val="edge"/>
          <c:yMode val="edge"/>
          <c:x val="8.9971146383225814E-2"/>
          <c:y val="0.13912912201764252"/>
          <c:w val="0.73995390531036898"/>
          <c:h val="0.7725082391016912"/>
        </c:manualLayout>
      </c:layout>
      <c:barChart>
        <c:barDir val="col"/>
        <c:grouping val="stacked"/>
        <c:varyColors val="1"/>
        <c:ser>
          <c:idx val="0"/>
          <c:order val="0"/>
          <c:tx>
            <c:strRef>
              <c:f>'MarTech budget'!$B$42:$B$42</c:f>
              <c:strCache>
                <c:ptCount val="1"/>
                <c:pt idx="0">
                  <c:v>AI NATIVE TOOLS</c:v>
                </c:pt>
              </c:strCache>
            </c:strRef>
          </c:tx>
          <c:spPr>
            <a:solidFill>
              <a:srgbClr val="007FFF"/>
            </a:solidFill>
            <a:ln>
              <a:noFill/>
            </a:ln>
            <a:effectLst/>
          </c:spPr>
          <c:invertIfNegative val="1"/>
          <c:cat>
            <c:strRef>
              <c:f>'MarTech budget'!$C$38:$D$38</c:f>
              <c:strCache>
                <c:ptCount val="2"/>
                <c:pt idx="0">
                  <c:v>Budget</c:v>
                </c:pt>
                <c:pt idx="1">
                  <c:v>Actual</c:v>
                </c:pt>
              </c:strCache>
            </c:strRef>
          </c:cat>
          <c:val>
            <c:numRef>
              <c:f>'MarTech budget'!$C$42:$D$42</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CE02-4119-909A-C555F6001682}"/>
            </c:ext>
          </c:extLst>
        </c:ser>
        <c:ser>
          <c:idx val="1"/>
          <c:order val="1"/>
          <c:tx>
            <c:v>SERVICES</c:v>
          </c:tx>
          <c:spPr>
            <a:solidFill>
              <a:srgbClr val="3BBF8C"/>
            </a:solidFill>
            <a:ln>
              <a:noFill/>
            </a:ln>
            <a:effectLst/>
          </c:spPr>
          <c:invertIfNegative val="1"/>
          <c:cat>
            <c:strRef>
              <c:f>'MarTech budget'!$C$38:$D$38</c:f>
              <c:strCache>
                <c:ptCount val="2"/>
                <c:pt idx="0">
                  <c:v>Budget</c:v>
                </c:pt>
                <c:pt idx="1">
                  <c:v>Actual</c:v>
                </c:pt>
              </c:strCache>
            </c:strRef>
          </c:cat>
          <c:val>
            <c:numRef>
              <c:f>'MarTech budget'!$C$41:$D$41</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CE02-4119-909A-C555F6001682}"/>
            </c:ext>
          </c:extLst>
        </c:ser>
        <c:ser>
          <c:idx val="2"/>
          <c:order val="2"/>
          <c:tx>
            <c:v>PUBLISHING TOOLS</c:v>
          </c:tx>
          <c:spPr>
            <a:solidFill>
              <a:srgbClr val="8947FF"/>
            </a:solidFill>
            <a:ln>
              <a:noFill/>
            </a:ln>
            <a:effectLst/>
          </c:spPr>
          <c:invertIfNegative val="1"/>
          <c:cat>
            <c:strRef>
              <c:f>'MarTech budget'!$C$38:$D$38</c:f>
              <c:strCache>
                <c:ptCount val="2"/>
                <c:pt idx="0">
                  <c:v>Budget</c:v>
                </c:pt>
                <c:pt idx="1">
                  <c:v>Actual</c:v>
                </c:pt>
              </c:strCache>
            </c:strRef>
          </c:cat>
          <c:val>
            <c:numRef>
              <c:f>'MarTech budget'!$C$40:$D$40</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CE02-4119-909A-C555F6001682}"/>
            </c:ext>
          </c:extLst>
        </c:ser>
        <c:ser>
          <c:idx val="3"/>
          <c:order val="3"/>
          <c:tx>
            <c:v>SOFTWARE</c:v>
          </c:tx>
          <c:spPr>
            <a:solidFill>
              <a:srgbClr val="2BA441"/>
            </a:solidFill>
            <a:ln>
              <a:noFill/>
            </a:ln>
            <a:effectLst/>
          </c:spPr>
          <c:invertIfNegative val="1"/>
          <c:cat>
            <c:strRef>
              <c:f>'MarTech budget'!$C$38:$D$38</c:f>
              <c:strCache>
                <c:ptCount val="2"/>
                <c:pt idx="0">
                  <c:v>Budget</c:v>
                </c:pt>
                <c:pt idx="1">
                  <c:v>Actual</c:v>
                </c:pt>
              </c:strCache>
            </c:strRef>
          </c:cat>
          <c:val>
            <c:numRef>
              <c:f>'MarTech budget'!$C$39:$D$39</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CE02-4119-909A-C555F6001682}"/>
            </c:ext>
          </c:extLst>
        </c:ser>
        <c:dLbls>
          <c:showLegendKey val="0"/>
          <c:showVal val="0"/>
          <c:showCatName val="0"/>
          <c:showSerName val="0"/>
          <c:showPercent val="0"/>
          <c:showBubbleSize val="0"/>
        </c:dLbls>
        <c:gapWidth val="150"/>
        <c:overlap val="100"/>
        <c:axId val="228672268"/>
        <c:axId val="746493232"/>
      </c:barChart>
      <c:catAx>
        <c:axId val="228672268"/>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spcFirstLastPara="1" vertOverflow="ellipsis"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746493232"/>
        <c:crosses val="autoZero"/>
        <c:auto val="1"/>
        <c:lblAlgn val="ctr"/>
        <c:lblOffset val="100"/>
        <c:noMultiLvlLbl val="1"/>
      </c:catAx>
      <c:valAx>
        <c:axId val="746493232"/>
        <c:scaling>
          <c:orientation val="minMax"/>
        </c:scaling>
        <c:delete val="0"/>
        <c:axPos val="l"/>
        <c:majorGridlines>
          <c:spPr>
            <a:ln w="6350" cap="flat" cmpd="sng" algn="ctr">
              <a:solidFill>
                <a:schemeClr val="bg2">
                  <a:lumMod val="90000"/>
                </a:schemeClr>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228672268"/>
        <c:crosses val="autoZero"/>
        <c:crossBetween val="between"/>
      </c:valAx>
      <c:spPr>
        <a:solidFill>
          <a:schemeClr val="bg1"/>
        </a:solidFill>
        <a:ln>
          <a:noFill/>
        </a:ln>
        <a:effectLst/>
      </c:spPr>
    </c:plotArea>
    <c:legend>
      <c:legendPos val="r"/>
      <c:layout>
        <c:manualLayout>
          <c:xMode val="edge"/>
          <c:yMode val="edge"/>
          <c:x val="0.84662768169780134"/>
          <c:y val="0.46608785743887277"/>
          <c:w val="0.13832340934809786"/>
          <c:h val="0.16381426005959782"/>
        </c:manualLayout>
      </c:layout>
      <c:overlay val="0"/>
      <c:spPr>
        <a:noFill/>
        <a:ln>
          <a:noFill/>
        </a:ln>
        <a:effectLst/>
      </c:spPr>
      <c:txPr>
        <a:bodyPr rot="0" spcFirstLastPara="1" vertOverflow="ellipsis" vert="horz" wrap="square" anchor="ctr" anchorCtr="1"/>
        <a:lstStyle/>
        <a:p>
          <a:pPr lvl="0">
            <a:defRPr sz="900" b="0" i="0" u="none" strike="noStrike" kern="1200" baseline="0">
              <a:solidFill>
                <a:srgbClr val="1A1A1A"/>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noFill/>
    <a:ln w="12700" cap="flat" cmpd="sng" algn="ctr">
      <a:solidFill>
        <a:schemeClr val="bg2">
          <a:lumMod val="90000"/>
        </a:schemeClr>
      </a:solidFill>
      <a:prstDash val="solid"/>
      <a:miter lim="800000"/>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PAID ADVERTISING YEAR-TO-DATE SUMMARY</a:t>
            </a:r>
          </a:p>
        </c:rich>
      </c:tx>
      <c:layout>
        <c:manualLayout>
          <c:xMode val="edge"/>
          <c:yMode val="edge"/>
          <c:x val="0.3250225437395946"/>
          <c:y val="3.2677979198516643E-2"/>
        </c:manualLayout>
      </c:layout>
      <c:overlay val="0"/>
      <c:spPr>
        <a:noFill/>
        <a:ln>
          <a:noFill/>
        </a:ln>
        <a:effectLst/>
      </c:spPr>
    </c:title>
    <c:autoTitleDeleted val="0"/>
    <c:plotArea>
      <c:layout>
        <c:manualLayout>
          <c:layoutTarget val="inner"/>
          <c:xMode val="edge"/>
          <c:yMode val="edge"/>
          <c:x val="8.9971146383225814E-2"/>
          <c:y val="0.11500768358057227"/>
          <c:w val="0.70479195179609322"/>
          <c:h val="0.79636789506311145"/>
        </c:manualLayout>
      </c:layout>
      <c:barChart>
        <c:barDir val="col"/>
        <c:grouping val="stacked"/>
        <c:varyColors val="1"/>
        <c:ser>
          <c:idx val="0"/>
          <c:order val="0"/>
          <c:tx>
            <c:v>LEAD GENERATION</c:v>
          </c:tx>
          <c:spPr>
            <a:solidFill>
              <a:srgbClr val="007FFF"/>
            </a:solidFill>
            <a:ln>
              <a:noFill/>
            </a:ln>
            <a:effectLst/>
          </c:spPr>
          <c:invertIfNegative val="1"/>
          <c:cat>
            <c:strRef>
              <c:f>'Paid advertising budget'!$C$34:$D$34</c:f>
              <c:strCache>
                <c:ptCount val="2"/>
                <c:pt idx="0">
                  <c:v>Budget</c:v>
                </c:pt>
                <c:pt idx="1">
                  <c:v>Actual</c:v>
                </c:pt>
              </c:strCache>
            </c:strRef>
          </c:cat>
          <c:val>
            <c:numRef>
              <c:f>'Paid advertising budget'!$C$39:$D$39</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4241-4046-8DB9-55F08DE47EF3}"/>
            </c:ext>
          </c:extLst>
        </c:ser>
        <c:ser>
          <c:idx val="1"/>
          <c:order val="1"/>
          <c:tx>
            <c:v>SOCIAL</c:v>
          </c:tx>
          <c:spPr>
            <a:solidFill>
              <a:srgbClr val="3BBF8C"/>
            </a:solidFill>
            <a:ln>
              <a:noFill/>
            </a:ln>
            <a:effectLst/>
          </c:spPr>
          <c:invertIfNegative val="1"/>
          <c:cat>
            <c:strRef>
              <c:f>'Paid advertising budget'!$C$34:$D$34</c:f>
              <c:strCache>
                <c:ptCount val="2"/>
                <c:pt idx="0">
                  <c:v>Budget</c:v>
                </c:pt>
                <c:pt idx="1">
                  <c:v>Actual</c:v>
                </c:pt>
              </c:strCache>
            </c:strRef>
          </c:cat>
          <c:val>
            <c:numRef>
              <c:f>'Paid advertising budget'!$C$38:$D$38</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4241-4046-8DB9-55F08DE47EF3}"/>
            </c:ext>
          </c:extLst>
        </c:ser>
        <c:ser>
          <c:idx val="2"/>
          <c:order val="2"/>
          <c:tx>
            <c:strRef>
              <c:f>'Paid advertising budget'!$B$37:$B$37</c:f>
              <c:strCache>
                <c:ptCount val="1"/>
                <c:pt idx="0">
                  <c:v>PARTNER</c:v>
                </c:pt>
              </c:strCache>
            </c:strRef>
          </c:tx>
          <c:spPr>
            <a:solidFill>
              <a:srgbClr val="8947FF"/>
            </a:solidFill>
            <a:ln>
              <a:noFill/>
            </a:ln>
            <a:effectLst/>
          </c:spPr>
          <c:invertIfNegative val="1"/>
          <c:cat>
            <c:strRef>
              <c:f>'Paid advertising budget'!$C$34:$D$34</c:f>
              <c:strCache>
                <c:ptCount val="2"/>
                <c:pt idx="0">
                  <c:v>Budget</c:v>
                </c:pt>
                <c:pt idx="1">
                  <c:v>Actual</c:v>
                </c:pt>
              </c:strCache>
            </c:strRef>
          </c:cat>
          <c:val>
            <c:numRef>
              <c:f>'Paid advertising budget'!$C$37:$D$37</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4241-4046-8DB9-55F08DE47EF3}"/>
            </c:ext>
          </c:extLst>
        </c:ser>
        <c:ser>
          <c:idx val="3"/>
          <c:order val="3"/>
          <c:tx>
            <c:v>DISPLAY &amp; RETARGETING</c:v>
          </c:tx>
          <c:spPr>
            <a:solidFill>
              <a:srgbClr val="2BA441"/>
            </a:solidFill>
            <a:ln>
              <a:noFill/>
            </a:ln>
            <a:effectLst/>
          </c:spPr>
          <c:invertIfNegative val="1"/>
          <c:cat>
            <c:strRef>
              <c:f>'Paid advertising budget'!$C$34:$D$34</c:f>
              <c:strCache>
                <c:ptCount val="2"/>
                <c:pt idx="0">
                  <c:v>Budget</c:v>
                </c:pt>
                <c:pt idx="1">
                  <c:v>Actual</c:v>
                </c:pt>
              </c:strCache>
            </c:strRef>
          </c:cat>
          <c:val>
            <c:numRef>
              <c:f>'Paid advertising budget'!$C$36:$D$36</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4241-4046-8DB9-55F08DE47EF3}"/>
            </c:ext>
          </c:extLst>
        </c:ser>
        <c:ser>
          <c:idx val="4"/>
          <c:order val="4"/>
          <c:tx>
            <c:v>SEARCH</c:v>
          </c:tx>
          <c:spPr>
            <a:solidFill>
              <a:srgbClr val="FF6912"/>
            </a:solidFill>
            <a:ln>
              <a:noFill/>
            </a:ln>
            <a:effectLst/>
          </c:spPr>
          <c:invertIfNegative val="1"/>
          <c:cat>
            <c:strRef>
              <c:f>'Paid advertising budget'!$C$34:$D$34</c:f>
              <c:strCache>
                <c:ptCount val="2"/>
                <c:pt idx="0">
                  <c:v>Budget</c:v>
                </c:pt>
                <c:pt idx="1">
                  <c:v>Actual</c:v>
                </c:pt>
              </c:strCache>
            </c:strRef>
          </c:cat>
          <c:val>
            <c:numRef>
              <c:f>'Paid advertising budget'!$C$35:$D$35</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4-4241-4046-8DB9-55F08DE47EF3}"/>
            </c:ext>
          </c:extLst>
        </c:ser>
        <c:dLbls>
          <c:showLegendKey val="0"/>
          <c:showVal val="0"/>
          <c:showCatName val="0"/>
          <c:showSerName val="0"/>
          <c:showPercent val="0"/>
          <c:showBubbleSize val="0"/>
        </c:dLbls>
        <c:gapWidth val="150"/>
        <c:overlap val="100"/>
        <c:axId val="1709220003"/>
        <c:axId val="1417442794"/>
      </c:barChart>
      <c:catAx>
        <c:axId val="1709220003"/>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spcFirstLastPara="1" vertOverflow="ellipsis"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417442794"/>
        <c:crosses val="autoZero"/>
        <c:auto val="1"/>
        <c:lblAlgn val="ctr"/>
        <c:lblOffset val="100"/>
        <c:noMultiLvlLbl val="1"/>
      </c:catAx>
      <c:valAx>
        <c:axId val="1417442794"/>
        <c:scaling>
          <c:orientation val="minMax"/>
        </c:scaling>
        <c:delete val="0"/>
        <c:axPos val="l"/>
        <c:majorGridlines>
          <c:spPr>
            <a:ln w="6350" cap="flat" cmpd="sng" algn="ctr">
              <a:solidFill>
                <a:schemeClr val="bg2">
                  <a:lumMod val="90000"/>
                </a:schemeClr>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709220003"/>
        <c:crosses val="autoZero"/>
        <c:crossBetween val="between"/>
      </c:valAx>
      <c:spPr>
        <a:solidFill>
          <a:schemeClr val="bg1"/>
        </a:solidFill>
        <a:ln>
          <a:noFill/>
        </a:ln>
        <a:effectLst/>
      </c:spPr>
    </c:plotArea>
    <c:legend>
      <c:legendPos val="r"/>
      <c:layout>
        <c:manualLayout>
          <c:xMode val="edge"/>
          <c:yMode val="edge"/>
          <c:x val="0.81060817736383417"/>
          <c:y val="0.42703705932230901"/>
          <c:w val="0.17434291368206514"/>
          <c:h val="0.20537446866120437"/>
        </c:manualLayout>
      </c:layout>
      <c:overlay val="0"/>
      <c:spPr>
        <a:noFill/>
        <a:ln>
          <a:noFill/>
        </a:ln>
        <a:effectLst/>
      </c:spPr>
      <c:txPr>
        <a:bodyPr rot="0" spcFirstLastPara="1" vertOverflow="ellipsis" vert="horz" wrap="square" anchor="ctr" anchorCtr="1"/>
        <a:lstStyle/>
        <a:p>
          <a:pPr lv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solidFill>
      <a:schemeClr val="bg1"/>
    </a:solidFill>
    <a:ln w="12700" cap="flat" cmpd="sng" algn="ctr">
      <a:solidFill>
        <a:schemeClr val="bg2">
          <a:lumMod val="90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n-US" sz="1400" b="1" i="0">
                <a:solidFill>
                  <a:schemeClr val="tx1"/>
                </a:solidFill>
                <a:latin typeface="Arial" panose="020B0604020202020204" pitchFamily="34" charset="0"/>
                <a:cs typeface="Arial" panose="020B0604020202020204" pitchFamily="34" charset="0"/>
              </a:rPr>
              <a:t>PUBLIC RELATIONS YEAR-TO-DATE SUMMARY</a:t>
            </a:r>
          </a:p>
        </c:rich>
      </c:tx>
      <c:layout>
        <c:manualLayout>
          <c:xMode val="edge"/>
          <c:yMode val="edge"/>
          <c:x val="0.32577498918729969"/>
          <c:y val="3.000625524100398E-2"/>
        </c:manualLayout>
      </c:layout>
      <c:overlay val="0"/>
      <c:spPr>
        <a:noFill/>
        <a:ln>
          <a:noFill/>
        </a:ln>
        <a:effectLst/>
      </c:spPr>
    </c:title>
    <c:autoTitleDeleted val="0"/>
    <c:plotArea>
      <c:layout>
        <c:manualLayout>
          <c:layoutTarget val="inner"/>
          <c:xMode val="edge"/>
          <c:yMode val="edge"/>
          <c:x val="8.9971146383225814E-2"/>
          <c:y val="0.11579303638297826"/>
          <c:w val="0.67748564725120419"/>
          <c:h val="0.80354841688454348"/>
        </c:manualLayout>
      </c:layout>
      <c:barChart>
        <c:barDir val="col"/>
        <c:grouping val="stacked"/>
        <c:varyColors val="1"/>
        <c:ser>
          <c:idx val="0"/>
          <c:order val="0"/>
          <c:tx>
            <c:v>AGENCY</c:v>
          </c:tx>
          <c:spPr>
            <a:solidFill>
              <a:srgbClr val="007FFF"/>
            </a:solidFill>
            <a:ln>
              <a:noFill/>
            </a:ln>
            <a:effectLst/>
          </c:spPr>
          <c:invertIfNegative val="1"/>
          <c:cat>
            <c:strRef>
              <c:f>'Public relations budget'!$C$32:$D$32</c:f>
              <c:strCache>
                <c:ptCount val="2"/>
                <c:pt idx="0">
                  <c:v>Budget</c:v>
                </c:pt>
                <c:pt idx="1">
                  <c:v>Actual</c:v>
                </c:pt>
              </c:strCache>
            </c:strRef>
          </c:cat>
          <c:val>
            <c:numRef>
              <c:f>'Public relations budget'!$C$37:$D$37</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2D55-4BD3-A9BC-EC157A626299}"/>
            </c:ext>
          </c:extLst>
        </c:ser>
        <c:ser>
          <c:idx val="1"/>
          <c:order val="1"/>
          <c:tx>
            <c:v>MEDIA RELATIONS / AWARDS</c:v>
          </c:tx>
          <c:spPr>
            <a:solidFill>
              <a:srgbClr val="3BBF8C"/>
            </a:solidFill>
            <a:ln>
              <a:noFill/>
            </a:ln>
            <a:effectLst/>
          </c:spPr>
          <c:invertIfNegative val="1"/>
          <c:cat>
            <c:strRef>
              <c:f>'Public relations budget'!$C$32:$D$32</c:f>
              <c:strCache>
                <c:ptCount val="2"/>
                <c:pt idx="0">
                  <c:v>Budget</c:v>
                </c:pt>
                <c:pt idx="1">
                  <c:v>Actual</c:v>
                </c:pt>
              </c:strCache>
            </c:strRef>
          </c:cat>
          <c:val>
            <c:numRef>
              <c:f>'Public relations budget'!$C$36:$D$36</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2D55-4BD3-A9BC-EC157A626299}"/>
            </c:ext>
          </c:extLst>
        </c:ser>
        <c:ser>
          <c:idx val="2"/>
          <c:order val="2"/>
          <c:tx>
            <c:v>EVENTS / TRADESHOWS</c:v>
          </c:tx>
          <c:spPr>
            <a:solidFill>
              <a:srgbClr val="8947FF"/>
            </a:solidFill>
            <a:ln>
              <a:noFill/>
            </a:ln>
            <a:effectLst/>
          </c:spPr>
          <c:invertIfNegative val="1"/>
          <c:cat>
            <c:strRef>
              <c:f>'Public relations budget'!$C$32:$D$32</c:f>
              <c:strCache>
                <c:ptCount val="2"/>
                <c:pt idx="0">
                  <c:v>Budget</c:v>
                </c:pt>
                <c:pt idx="1">
                  <c:v>Actual</c:v>
                </c:pt>
              </c:strCache>
            </c:strRef>
          </c:cat>
          <c:val>
            <c:numRef>
              <c:f>'Public relations budget'!$C$35:$D$35</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2D55-4BD3-A9BC-EC157A626299}"/>
            </c:ext>
          </c:extLst>
        </c:ser>
        <c:ser>
          <c:idx val="3"/>
          <c:order val="3"/>
          <c:tx>
            <c:v>CONTENT</c:v>
          </c:tx>
          <c:spPr>
            <a:solidFill>
              <a:srgbClr val="2BA441"/>
            </a:solidFill>
            <a:ln>
              <a:noFill/>
            </a:ln>
            <a:effectLst/>
          </c:spPr>
          <c:invertIfNegative val="1"/>
          <c:cat>
            <c:strRef>
              <c:f>'Public relations budget'!$C$32:$D$32</c:f>
              <c:strCache>
                <c:ptCount val="2"/>
                <c:pt idx="0">
                  <c:v>Budget</c:v>
                </c:pt>
                <c:pt idx="1">
                  <c:v>Actual</c:v>
                </c:pt>
              </c:strCache>
            </c:strRef>
          </c:cat>
          <c:val>
            <c:numRef>
              <c:f>'Public relations budget'!$C$34:$D$34</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2D55-4BD3-A9BC-EC157A626299}"/>
            </c:ext>
          </c:extLst>
        </c:ser>
        <c:ser>
          <c:idx val="4"/>
          <c:order val="4"/>
          <c:tx>
            <c:v>SUBSCRIPTIONS</c:v>
          </c:tx>
          <c:spPr>
            <a:solidFill>
              <a:srgbClr val="FF6912"/>
            </a:solidFill>
            <a:ln>
              <a:noFill/>
            </a:ln>
            <a:effectLst/>
          </c:spPr>
          <c:invertIfNegative val="1"/>
          <c:cat>
            <c:strRef>
              <c:f>'Public relations budget'!$C$32:$D$32</c:f>
              <c:strCache>
                <c:ptCount val="2"/>
                <c:pt idx="0">
                  <c:v>Budget</c:v>
                </c:pt>
                <c:pt idx="1">
                  <c:v>Actual</c:v>
                </c:pt>
              </c:strCache>
            </c:strRef>
          </c:cat>
          <c:val>
            <c:numRef>
              <c:f>'Public relations budget'!$C$33:$D$33</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4-2D55-4BD3-A9BC-EC157A626299}"/>
            </c:ext>
          </c:extLst>
        </c:ser>
        <c:dLbls>
          <c:showLegendKey val="0"/>
          <c:showVal val="0"/>
          <c:showCatName val="0"/>
          <c:showSerName val="0"/>
          <c:showPercent val="0"/>
          <c:showBubbleSize val="0"/>
        </c:dLbls>
        <c:gapWidth val="150"/>
        <c:overlap val="100"/>
        <c:axId val="2122787514"/>
        <c:axId val="851401926"/>
      </c:barChart>
      <c:catAx>
        <c:axId val="2122787514"/>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spcFirstLastPara="1" vertOverflow="ellipsis"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851401926"/>
        <c:crosses val="autoZero"/>
        <c:auto val="1"/>
        <c:lblAlgn val="ctr"/>
        <c:lblOffset val="100"/>
        <c:noMultiLvlLbl val="1"/>
      </c:catAx>
      <c:valAx>
        <c:axId val="851401926"/>
        <c:scaling>
          <c:orientation val="minMax"/>
        </c:scaling>
        <c:delete val="0"/>
        <c:axPos val="l"/>
        <c:majorGridlines>
          <c:spPr>
            <a:ln w="6350"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2122787514"/>
        <c:crosses val="autoZero"/>
        <c:crossBetween val="between"/>
      </c:valAx>
      <c:spPr>
        <a:solidFill>
          <a:schemeClr val="bg1"/>
        </a:solidFill>
        <a:ln>
          <a:noFill/>
        </a:ln>
        <a:effectLst/>
      </c:spPr>
    </c:plotArea>
    <c:legend>
      <c:legendPos val="r"/>
      <c:layout>
        <c:manualLayout>
          <c:xMode val="edge"/>
          <c:yMode val="edge"/>
          <c:x val="0.80783017357205356"/>
          <c:y val="0.43466735928842226"/>
          <c:w val="0.16116784230096237"/>
          <c:h val="0.18912583843686206"/>
        </c:manualLayout>
      </c:layout>
      <c:overlay val="0"/>
      <c:spPr>
        <a:noFill/>
        <a:ln>
          <a:noFill/>
        </a:ln>
        <a:effectLst/>
      </c:spPr>
      <c:txPr>
        <a:bodyPr rot="0" spcFirstLastPara="1" vertOverflow="ellipsis" vert="horz" wrap="square" anchor="ctr" anchorCtr="1"/>
        <a:lstStyle/>
        <a:p>
          <a:pPr lvl="0">
            <a:defRPr sz="800" b="0" i="0" u="none" strike="noStrike" kern="1200" baseline="0">
              <a:solidFill>
                <a:srgbClr val="1A1A1A"/>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solidFill>
      <a:schemeClr val="bg1"/>
    </a:solidFill>
    <a:ln w="6350" cap="flat" cmpd="sng" algn="ctr">
      <a:solidFill>
        <a:schemeClr val="bg2">
          <a:lumMod val="9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200" b="1" i="0" u="none" strike="noStrike" kern="1200" baseline="0">
                <a:solidFill>
                  <a:srgbClr val="757575"/>
                </a:solidFill>
                <a:latin typeface="Arial" panose="020B0604020202020204" pitchFamily="34" charset="0"/>
                <a:ea typeface="+mn-ea"/>
                <a:cs typeface="Arial" panose="020B0604020202020204" pitchFamily="34" charset="0"/>
              </a:defRPr>
            </a:pPr>
            <a:r>
              <a:rPr lang="en-US" sz="1200" b="1" i="0">
                <a:solidFill>
                  <a:schemeClr val="tx1"/>
                </a:solidFill>
                <a:latin typeface="Arial" panose="020B0604020202020204" pitchFamily="34" charset="0"/>
                <a:cs typeface="Arial" panose="020B0604020202020204" pitchFamily="34" charset="0"/>
              </a:rPr>
              <a:t>PARTNERSHIPS &amp; COMMUNITY YEAR-TO-DATE SUMMARY</a:t>
            </a:r>
          </a:p>
        </c:rich>
      </c:tx>
      <c:layout>
        <c:manualLayout>
          <c:xMode val="edge"/>
          <c:yMode val="edge"/>
          <c:x val="0.27946949633553142"/>
          <c:y val="2.9226711833826583E-2"/>
        </c:manualLayout>
      </c:layout>
      <c:overlay val="0"/>
      <c:spPr>
        <a:noFill/>
        <a:ln>
          <a:noFill/>
        </a:ln>
        <a:effectLst/>
      </c:spPr>
    </c:title>
    <c:autoTitleDeleted val="0"/>
    <c:plotArea>
      <c:layout>
        <c:manualLayout>
          <c:layoutTarget val="inner"/>
          <c:xMode val="edge"/>
          <c:yMode val="edge"/>
          <c:x val="8.9971146383225814E-2"/>
          <c:y val="0.11630409434781472"/>
          <c:w val="0.61133810869578098"/>
          <c:h val="0.80269725729171937"/>
        </c:manualLayout>
      </c:layout>
      <c:barChart>
        <c:barDir val="col"/>
        <c:grouping val="stacked"/>
        <c:varyColors val="1"/>
        <c:ser>
          <c:idx val="0"/>
          <c:order val="0"/>
          <c:tx>
            <c:strRef>
              <c:f>'Partnerships &amp; community budget'!$B$24:$C$24</c:f>
              <c:strCache>
                <c:ptCount val="2"/>
                <c:pt idx="0">
                  <c:v>OUTSOURCED OWNED EVENTS</c:v>
                </c:pt>
              </c:strCache>
            </c:strRef>
          </c:tx>
          <c:spPr>
            <a:solidFill>
              <a:srgbClr val="007FFF"/>
            </a:solidFill>
            <a:ln>
              <a:noFill/>
            </a:ln>
            <a:effectLst/>
          </c:spPr>
          <c:invertIfNegative val="1"/>
          <c:cat>
            <c:strRef>
              <c:f>'Product marketing budget'!$C$28:$D$28</c:f>
              <c:strCache>
                <c:ptCount val="2"/>
                <c:pt idx="0">
                  <c:v>Budget</c:v>
                </c:pt>
                <c:pt idx="1">
                  <c:v>Actual</c:v>
                </c:pt>
              </c:strCache>
            </c:strRef>
          </c:cat>
          <c:val>
            <c:numRef>
              <c:f>'Partnerships &amp; community budget'!$D$24:$E$24</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ACBC-48E2-8462-76F0E969A5A6}"/>
            </c:ext>
          </c:extLst>
        </c:ser>
        <c:ser>
          <c:idx val="1"/>
          <c:order val="1"/>
          <c:tx>
            <c:strRef>
              <c:f>'Partnerships &amp; community budget'!$B$25:$C$25</c:f>
              <c:strCache>
                <c:ptCount val="2"/>
                <c:pt idx="0">
                  <c:v>3RD PARTY EVENTS / TRADESHOWS</c:v>
                </c:pt>
              </c:strCache>
            </c:strRef>
          </c:tx>
          <c:spPr>
            <a:solidFill>
              <a:srgbClr val="3BBF8C"/>
            </a:solidFill>
            <a:ln>
              <a:noFill/>
            </a:ln>
            <a:effectLst/>
          </c:spPr>
          <c:invertIfNegative val="1"/>
          <c:cat>
            <c:strRef>
              <c:f>'Product marketing budget'!$C$28:$D$28</c:f>
              <c:strCache>
                <c:ptCount val="2"/>
                <c:pt idx="0">
                  <c:v>Budget</c:v>
                </c:pt>
                <c:pt idx="1">
                  <c:v>Actual</c:v>
                </c:pt>
              </c:strCache>
            </c:strRef>
          </c:cat>
          <c:val>
            <c:numRef>
              <c:f>'Partnerships &amp; community budget'!$D$25:$E$25</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ACBC-48E2-8462-76F0E969A5A6}"/>
            </c:ext>
          </c:extLst>
        </c:ser>
        <c:ser>
          <c:idx val="2"/>
          <c:order val="2"/>
          <c:tx>
            <c:strRef>
              <c:f>'Partnerships &amp; community budget'!$B$26:$C$26</c:f>
              <c:strCache>
                <c:ptCount val="2"/>
                <c:pt idx="0">
                  <c:v>CUSTOMER &amp; COMMUNITY MARKETING</c:v>
                </c:pt>
              </c:strCache>
            </c:strRef>
          </c:tx>
          <c:spPr>
            <a:solidFill>
              <a:srgbClr val="8947FF"/>
            </a:solidFill>
            <a:ln>
              <a:noFill/>
            </a:ln>
            <a:effectLst/>
          </c:spPr>
          <c:invertIfNegative val="1"/>
          <c:cat>
            <c:strRef>
              <c:f>'Product marketing budget'!$C$28:$D$28</c:f>
              <c:strCache>
                <c:ptCount val="2"/>
                <c:pt idx="0">
                  <c:v>Budget</c:v>
                </c:pt>
                <c:pt idx="1">
                  <c:v>Actual</c:v>
                </c:pt>
              </c:strCache>
            </c:strRef>
          </c:cat>
          <c:val>
            <c:numRef>
              <c:f>'Partnerships &amp; community budget'!$D$26:$E$26</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ACBC-48E2-8462-76F0E969A5A6}"/>
            </c:ext>
          </c:extLst>
        </c:ser>
        <c:dLbls>
          <c:showLegendKey val="0"/>
          <c:showVal val="0"/>
          <c:showCatName val="0"/>
          <c:showSerName val="0"/>
          <c:showPercent val="0"/>
          <c:showBubbleSize val="0"/>
        </c:dLbls>
        <c:gapWidth val="150"/>
        <c:overlap val="100"/>
        <c:axId val="1829461037"/>
        <c:axId val="1235172862"/>
        <c:extLst>
          <c:ext xmlns:c15="http://schemas.microsoft.com/office/drawing/2012/chart" uri="{02D57815-91ED-43cb-92C2-25804820EDAC}">
            <c15:filteredBarSeries>
              <c15:ser>
                <c:idx val="3"/>
                <c:order val="3"/>
                <c:tx>
                  <c:v>PRODUCT/MARKET FIT</c:v>
                </c:tx>
                <c:spPr>
                  <a:solidFill>
                    <a:srgbClr val="2BA441"/>
                  </a:solidFill>
                  <a:ln>
                    <a:noFill/>
                  </a:ln>
                  <a:effectLst/>
                </c:spPr>
                <c:invertIfNegative val="1"/>
                <c:cat>
                  <c:strRef>
                    <c:extLst>
                      <c:ext uri="{02D57815-91ED-43cb-92C2-25804820EDAC}">
                        <c15:formulaRef>
                          <c15:sqref>'Product marketing budget'!$C$28:$D$28</c15:sqref>
                        </c15:formulaRef>
                      </c:ext>
                    </c:extLst>
                    <c:strCache>
                      <c:ptCount val="2"/>
                      <c:pt idx="0">
                        <c:v>Budget</c:v>
                      </c:pt>
                      <c:pt idx="1">
                        <c:v>Actual</c:v>
                      </c:pt>
                    </c:strCache>
                  </c:strRef>
                </c:cat>
                <c:val>
                  <c:numRef>
                    <c:extLst>
                      <c:ext uri="{02D57815-91ED-43cb-92C2-25804820EDAC}">
                        <c15:formulaRef>
                          <c15:sqref>'Product marketing budget'!$C$29:$D$29</c15:sqref>
                        </c15:formulaRef>
                      </c:ext>
                    </c:extLst>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ACBC-48E2-8462-76F0E969A5A6}"/>
                  </c:ext>
                </c:extLst>
              </c15:ser>
            </c15:filteredBarSeries>
          </c:ext>
        </c:extLst>
      </c:barChart>
      <c:catAx>
        <c:axId val="1829461037"/>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235172862"/>
        <c:crosses val="autoZero"/>
        <c:auto val="1"/>
        <c:lblAlgn val="ctr"/>
        <c:lblOffset val="100"/>
        <c:noMultiLvlLbl val="1"/>
      </c:catAx>
      <c:valAx>
        <c:axId val="1235172862"/>
        <c:scaling>
          <c:orientation val="minMax"/>
        </c:scaling>
        <c:delete val="0"/>
        <c:axPos val="l"/>
        <c:majorGridlines>
          <c:spPr>
            <a:ln w="6350"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29461037"/>
        <c:crosses val="autoZero"/>
        <c:crossBetween val="between"/>
      </c:valAx>
      <c:spPr>
        <a:solidFill>
          <a:schemeClr val="bg1"/>
        </a:solidFill>
        <a:ln>
          <a:noFill/>
        </a:ln>
        <a:effectLst/>
      </c:spPr>
    </c:plotArea>
    <c:legend>
      <c:legendPos val="r"/>
      <c:layout>
        <c:manualLayout>
          <c:xMode val="edge"/>
          <c:yMode val="edge"/>
          <c:x val="0.72862112890516229"/>
          <c:y val="0.46738522853484615"/>
          <c:w val="0.25332018034991677"/>
          <c:h val="0.12257909670539587"/>
        </c:manualLayout>
      </c:layout>
      <c:overlay val="0"/>
      <c:spPr>
        <a:noFill/>
        <a:ln>
          <a:noFill/>
        </a:ln>
        <a:effectLst/>
      </c:spPr>
      <c:txPr>
        <a:bodyPr rot="0" spcFirstLastPara="1" vertOverflow="ellipsis" vert="horz" wrap="square" anchor="ctr" anchorCtr="1"/>
        <a:lstStyle/>
        <a:p>
          <a:pPr lvl="0">
            <a:defRPr sz="800" b="0" i="0" u="none" strike="noStrike" kern="1200" baseline="0">
              <a:solidFill>
                <a:srgbClr val="1A1A1A"/>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solidFill>
      <a:schemeClr val="bg1"/>
    </a:solidFill>
    <a:ln w="6350" cap="flat" cmpd="sng" algn="ctr">
      <a:solidFill>
        <a:schemeClr val="bg2">
          <a:lumMod val="95000"/>
          <a:alpha val="99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lvl="0">
              <a:defRPr sz="1200" b="1" i="0" u="none" strike="noStrike" kern="1200" baseline="0">
                <a:solidFill>
                  <a:schemeClr val="tx1"/>
                </a:solidFill>
                <a:latin typeface="Arial" panose="020B0604020202020204" pitchFamily="34" charset="0"/>
                <a:ea typeface="+mn-ea"/>
                <a:cs typeface="Arial" panose="020B0604020202020204" pitchFamily="34" charset="0"/>
              </a:defRPr>
            </a:pPr>
            <a:r>
              <a:rPr lang="en-US" sz="1200" b="1" i="0">
                <a:solidFill>
                  <a:schemeClr val="tx1"/>
                </a:solidFill>
                <a:latin typeface="Arial" panose="020B0604020202020204" pitchFamily="34" charset="0"/>
                <a:cs typeface="Arial" panose="020B0604020202020204" pitchFamily="34" charset="0"/>
              </a:rPr>
              <a:t>BRANDING &amp; CREATIVE YEAR-TO-DATE SUMMARY</a:t>
            </a:r>
          </a:p>
        </c:rich>
      </c:tx>
      <c:layout>
        <c:manualLayout>
          <c:xMode val="edge"/>
          <c:yMode val="edge"/>
          <c:x val="0.3202407825432656"/>
          <c:y val="3.1691919191919195E-2"/>
        </c:manualLayout>
      </c:layout>
      <c:overlay val="0"/>
      <c:spPr>
        <a:noFill/>
        <a:ln>
          <a:noFill/>
        </a:ln>
        <a:effectLst/>
      </c:spPr>
    </c:title>
    <c:autoTitleDeleted val="0"/>
    <c:plotArea>
      <c:layout>
        <c:manualLayout>
          <c:layoutTarget val="inner"/>
          <c:xMode val="edge"/>
          <c:yMode val="edge"/>
          <c:x val="8.9971146383225814E-2"/>
          <c:y val="0.11188777539171239"/>
          <c:w val="0.63950184556501544"/>
          <c:h val="0.8016054243219598"/>
        </c:manualLayout>
      </c:layout>
      <c:barChart>
        <c:barDir val="col"/>
        <c:grouping val="stacked"/>
        <c:varyColors val="1"/>
        <c:ser>
          <c:idx val="0"/>
          <c:order val="0"/>
          <c:tx>
            <c:v>MISCELLANEOUS</c:v>
          </c:tx>
          <c:spPr>
            <a:solidFill>
              <a:srgbClr val="007FFF"/>
            </a:solidFill>
            <a:ln>
              <a:noFill/>
            </a:ln>
            <a:effectLst/>
          </c:spPr>
          <c:invertIfNegative val="1"/>
          <c:cat>
            <c:strRef>
              <c:f>'Branding &amp; creative budget'!$D$31:$E$31</c:f>
              <c:strCache>
                <c:ptCount val="2"/>
                <c:pt idx="0">
                  <c:v>Budget</c:v>
                </c:pt>
                <c:pt idx="1">
                  <c:v>Actual </c:v>
                </c:pt>
              </c:strCache>
            </c:strRef>
          </c:cat>
          <c:val>
            <c:numRef>
              <c:f>'Branding &amp; creative budget'!$D$35:$E$35</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C107-4CC3-B610-071057345AE5}"/>
            </c:ext>
          </c:extLst>
        </c:ser>
        <c:ser>
          <c:idx val="1"/>
          <c:order val="1"/>
          <c:tx>
            <c:v>OUTSOURCING</c:v>
          </c:tx>
          <c:spPr>
            <a:solidFill>
              <a:srgbClr val="3BBF8C"/>
            </a:solidFill>
            <a:ln>
              <a:noFill/>
            </a:ln>
            <a:effectLst/>
          </c:spPr>
          <c:invertIfNegative val="1"/>
          <c:cat>
            <c:strRef>
              <c:f>'Branding &amp; creative budget'!$D$31:$E$31</c:f>
              <c:strCache>
                <c:ptCount val="2"/>
                <c:pt idx="0">
                  <c:v>Budget</c:v>
                </c:pt>
                <c:pt idx="1">
                  <c:v>Actual </c:v>
                </c:pt>
              </c:strCache>
            </c:strRef>
          </c:cat>
          <c:val>
            <c:numRef>
              <c:f>'Branding &amp; creative budget'!$D$34:$E$34</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C107-4CC3-B610-071057345AE5}"/>
            </c:ext>
          </c:extLst>
        </c:ser>
        <c:ser>
          <c:idx val="2"/>
          <c:order val="2"/>
          <c:tx>
            <c:v>EQUIPMENT RENTALS / PURCHASES</c:v>
          </c:tx>
          <c:spPr>
            <a:solidFill>
              <a:srgbClr val="8947FF"/>
            </a:solidFill>
            <a:ln>
              <a:noFill/>
            </a:ln>
            <a:effectLst/>
          </c:spPr>
          <c:invertIfNegative val="1"/>
          <c:cat>
            <c:strRef>
              <c:f>'Branding &amp; creative budget'!$D$31:$E$31</c:f>
              <c:strCache>
                <c:ptCount val="2"/>
                <c:pt idx="0">
                  <c:v>Budget</c:v>
                </c:pt>
                <c:pt idx="1">
                  <c:v>Actual </c:v>
                </c:pt>
              </c:strCache>
            </c:strRef>
          </c:cat>
          <c:val>
            <c:numRef>
              <c:f>'Branding &amp; creative budget'!$D$33:$E$33</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2-C107-4CC3-B610-071057345AE5}"/>
            </c:ext>
          </c:extLst>
        </c:ser>
        <c:ser>
          <c:idx val="3"/>
          <c:order val="3"/>
          <c:tx>
            <c:v>HARDWARE</c:v>
          </c:tx>
          <c:spPr>
            <a:solidFill>
              <a:srgbClr val="2BA441"/>
            </a:solidFill>
            <a:ln>
              <a:noFill/>
            </a:ln>
            <a:effectLst/>
          </c:spPr>
          <c:invertIfNegative val="1"/>
          <c:cat>
            <c:strRef>
              <c:f>'Branding &amp; creative budget'!$D$31:$E$31</c:f>
              <c:strCache>
                <c:ptCount val="2"/>
                <c:pt idx="0">
                  <c:v>Budget</c:v>
                </c:pt>
                <c:pt idx="1">
                  <c:v>Actual </c:v>
                </c:pt>
              </c:strCache>
            </c:strRef>
          </c:cat>
          <c:val>
            <c:numRef>
              <c:f>'Branding &amp; creative budget'!$D$32:$E$32</c:f>
              <c:numCache>
                <c:formatCode>_("$"* #,##0.00_);_("$"* \(#,##0.00\);_("$"* "-"??_);_(@_)</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3-C107-4CC3-B610-071057345AE5}"/>
            </c:ext>
          </c:extLst>
        </c:ser>
        <c:dLbls>
          <c:showLegendKey val="0"/>
          <c:showVal val="0"/>
          <c:showCatName val="0"/>
          <c:showSerName val="0"/>
          <c:showPercent val="0"/>
          <c:showBubbleSize val="0"/>
        </c:dLbls>
        <c:gapWidth val="150"/>
        <c:overlap val="100"/>
        <c:axId val="693896399"/>
        <c:axId val="1259028829"/>
        <c:extLst>
          <c:ext xmlns:c15="http://schemas.microsoft.com/office/drawing/2012/chart" uri="{02D57815-91ED-43cb-92C2-25804820EDAC}">
            <c15:filteredBarSeries>
              <c15:ser>
                <c:idx val="4"/>
                <c:order val="4"/>
                <c:tx>
                  <c:v>SOFTWARE</c:v>
                </c:tx>
                <c:spPr>
                  <a:solidFill>
                    <a:srgbClr val="FF6912"/>
                  </a:solidFill>
                  <a:ln>
                    <a:noFill/>
                  </a:ln>
                  <a:effectLst/>
                </c:spPr>
                <c:invertIfNegative val="1"/>
                <c:cat>
                  <c:strRef>
                    <c:extLst>
                      <c:ext uri="{02D57815-91ED-43cb-92C2-25804820EDAC}">
                        <c15:formulaRef>
                          <c15:sqref>'Branding &amp; creative budget'!$D$31:$E$31</c15:sqref>
                        </c15:formulaRef>
                      </c:ext>
                    </c:extLst>
                    <c:strCache>
                      <c:ptCount val="2"/>
                      <c:pt idx="0">
                        <c:v>Budget</c:v>
                      </c:pt>
                      <c:pt idx="1">
                        <c:v>Actual </c:v>
                      </c:pt>
                    </c:strCache>
                  </c:strRef>
                </c:cat>
                <c:val>
                  <c:numRef>
                    <c:extLst>
                      <c:ext uri="{02D57815-91ED-43cb-92C2-25804820EDAC}">
                        <c15:formulaRef>
                          <c15:sqref>'Branding &amp; creative budget'!#REF!</c15:sqref>
                        </c15:formulaRef>
                      </c:ext>
                    </c:extLst>
                    <c:numCache>
                      <c:formatCode>General</c:formatCode>
                      <c:ptCount val="1"/>
                      <c:pt idx="0">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4-C107-4CC3-B610-071057345AE5}"/>
                  </c:ext>
                </c:extLst>
              </c15:ser>
            </c15:filteredBarSeries>
          </c:ext>
        </c:extLst>
      </c:barChart>
      <c:catAx>
        <c:axId val="693896399"/>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General" sourceLinked="1"/>
        <c:majorTickMark val="out"/>
        <c:minorTickMark val="none"/>
        <c:tickLblPos val="nextTo"/>
        <c:spPr>
          <a:noFill/>
          <a:ln w="6350" cap="flat" cmpd="sng" algn="ctr">
            <a:solidFill>
              <a:schemeClr val="tx1"/>
            </a:solidFill>
            <a:prstDash val="solid"/>
            <a:round/>
          </a:ln>
          <a:effectLst/>
        </c:spPr>
        <c:txPr>
          <a:bodyPr rot="0" spcFirstLastPara="1" vertOverflow="ellipsis" wrap="square" anchor="ctr" anchorCtr="1"/>
          <a:lstStyle/>
          <a:p>
            <a:pPr lvl="0">
              <a:defRPr sz="10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259028829"/>
        <c:crosses val="autoZero"/>
        <c:auto val="1"/>
        <c:lblAlgn val="ctr"/>
        <c:lblOffset val="100"/>
        <c:noMultiLvlLbl val="1"/>
      </c:catAx>
      <c:valAx>
        <c:axId val="1259028829"/>
        <c:scaling>
          <c:orientation val="minMax"/>
        </c:scaling>
        <c:delete val="0"/>
        <c:axPos val="l"/>
        <c:majorGridlines>
          <c:spPr>
            <a:ln w="6350"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n-US"/>
              </a:p>
            </c:rich>
          </c:tx>
          <c:overlay val="0"/>
          <c:spPr>
            <a:noFill/>
            <a:ln>
              <a:noFill/>
            </a:ln>
            <a:effectLst/>
          </c:spPr>
        </c:title>
        <c:numFmt formatCode="&quot;$&quot;#,##0.00" sourceLinked="0"/>
        <c:majorTickMark val="out"/>
        <c:minorTickMark val="none"/>
        <c:tickLblPos val="nextTo"/>
        <c:spPr>
          <a:noFill/>
          <a:ln w="6350" cap="flat" cmpd="sng" algn="ctr">
            <a:solidFill>
              <a:schemeClr val="tx1"/>
            </a:solidFill>
            <a:prstDash val="solid"/>
            <a:round/>
          </a:ln>
          <a:effectLst/>
        </c:spPr>
        <c:txPr>
          <a:bodyPr rot="-60000000" spcFirstLastPara="1" vertOverflow="ellipsis" vert="horz" wrap="square" anchor="ctr" anchorCtr="1"/>
          <a:lstStyle/>
          <a:p>
            <a:pPr lvl="0">
              <a:defRPr sz="10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693896399"/>
        <c:crosses val="autoZero"/>
        <c:crossBetween val="between"/>
      </c:valAx>
      <c:spPr>
        <a:solidFill>
          <a:schemeClr val="bg1"/>
        </a:solidFill>
        <a:ln>
          <a:noFill/>
        </a:ln>
        <a:effectLst/>
      </c:spPr>
    </c:plotArea>
    <c:legend>
      <c:legendPos val="r"/>
      <c:layout>
        <c:manualLayout>
          <c:xMode val="edge"/>
          <c:yMode val="edge"/>
          <c:x val="0.74857657465503047"/>
          <c:y val="0.44698841978420012"/>
          <c:w val="0.24540386176332926"/>
          <c:h val="0.25579817540567745"/>
        </c:manualLayout>
      </c:layout>
      <c:overlay val="0"/>
      <c:spPr>
        <a:noFill/>
        <a:ln>
          <a:noFill/>
        </a:ln>
        <a:effectLst/>
      </c:spPr>
      <c:txPr>
        <a:bodyPr rot="0" spcFirstLastPara="1" vertOverflow="ellipsis" vert="horz" wrap="square" anchor="ctr" anchorCtr="1"/>
        <a:lstStyle/>
        <a:p>
          <a:pPr lvl="0">
            <a:defRPr sz="900" b="0" i="0" u="none" strike="noStrike" kern="1200" baseline="0">
              <a:solidFill>
                <a:srgbClr val="1A1A1A"/>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1"/>
  </c:chart>
  <c:spPr>
    <a:solidFill>
      <a:schemeClr val="bg1"/>
    </a:solidFill>
    <a:ln w="6350" cap="flat" cmpd="sng" algn="ctr">
      <a:solidFill>
        <a:schemeClr val="bg2">
          <a:lumMod val="9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0</xdr:colOff>
      <xdr:row>49</xdr:row>
      <xdr:rowOff>0</xdr:rowOff>
    </xdr:from>
    <xdr:ext cx="304800" cy="314325"/>
    <xdr:sp macro="" textlink="">
      <xdr:nvSpPr>
        <xdr:cNvPr id="4" name="Shape 4" descr="Canvas Web Style Guide: Brand Guidelines">
          <a:extLst>
            <a:ext uri="{FF2B5EF4-FFF2-40B4-BE49-F238E27FC236}">
              <a16:creationId xmlns:a16="http://schemas.microsoft.com/office/drawing/2014/main" id="{00000000-0008-0000-0000-000004000000}"/>
            </a:ext>
          </a:extLst>
        </xdr:cNvPr>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0</xdr:col>
      <xdr:colOff>237066</xdr:colOff>
      <xdr:row>0</xdr:row>
      <xdr:rowOff>197655</xdr:rowOff>
    </xdr:from>
    <xdr:to>
      <xdr:col>2</xdr:col>
      <xdr:colOff>499533</xdr:colOff>
      <xdr:row>0</xdr:row>
      <xdr:rowOff>620278</xdr:rowOff>
    </xdr:to>
    <xdr:pic>
      <xdr:nvPicPr>
        <xdr:cNvPr id="3" name="Picture 2">
          <a:extLst>
            <a:ext uri="{FF2B5EF4-FFF2-40B4-BE49-F238E27FC236}">
              <a16:creationId xmlns:a16="http://schemas.microsoft.com/office/drawing/2014/main" id="{1D6DAE9C-FC8B-AD96-DDEB-0E0B27C22706}"/>
            </a:ext>
          </a:extLst>
        </xdr:cNvPr>
        <xdr:cNvPicPr>
          <a:picLocks noChangeAspect="1"/>
        </xdr:cNvPicPr>
      </xdr:nvPicPr>
      <xdr:blipFill>
        <a:blip xmlns:r="http://schemas.openxmlformats.org/officeDocument/2006/relationships" r:embed="rId1"/>
        <a:stretch>
          <a:fillRect/>
        </a:stretch>
      </xdr:blipFill>
      <xdr:spPr>
        <a:xfrm>
          <a:off x="237066" y="197655"/>
          <a:ext cx="804334" cy="4226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5</xdr:col>
      <xdr:colOff>222250</xdr:colOff>
      <xdr:row>32</xdr:row>
      <xdr:rowOff>390526</xdr:rowOff>
    </xdr:from>
    <xdr:ext cx="10241280" cy="5486400"/>
    <xdr:graphicFrame macro="">
      <xdr:nvGraphicFramePr>
        <xdr:cNvPr id="5" name="Chart 5">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927101</xdr:colOff>
      <xdr:row>41</xdr:row>
      <xdr:rowOff>35723</xdr:rowOff>
    </xdr:from>
    <xdr:ext cx="3291840" cy="640080"/>
    <xdr:sp macro="" textlink="">
      <xdr:nvSpPr>
        <xdr:cNvPr id="2" name="Shape 17">
          <a:extLst>
            <a:ext uri="{FF2B5EF4-FFF2-40B4-BE49-F238E27FC236}">
              <a16:creationId xmlns:a16="http://schemas.microsoft.com/office/drawing/2014/main" id="{A9FBFB43-B5E5-4346-9461-E2A5B79AEA57}"/>
            </a:ext>
          </a:extLst>
        </xdr:cNvPr>
        <xdr:cNvSpPr txBox="1"/>
      </xdr:nvSpPr>
      <xdr:spPr>
        <a:xfrm>
          <a:off x="1181101" y="14577223"/>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Your </a:t>
          </a:r>
          <a:r>
            <a:rPr lang="en-US" sz="1200" b="1" i="0" u="none" strike="noStrike" cap="none">
              <a:solidFill>
                <a:schemeClr val="tx1"/>
              </a:solidFill>
              <a:latin typeface="Arial" panose="020B0604020202020204" pitchFamily="34" charset="0"/>
              <a:ea typeface="+mn-ea"/>
              <a:cs typeface="Arial" panose="020B0604020202020204" pitchFamily="34" charset="0"/>
              <a:sym typeface="Calibri"/>
            </a:rPr>
            <a:t>year-to-date totals </a:t>
          </a: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automatically populate here.</a:t>
          </a:r>
          <a:endParaRPr lang="en-US"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4215367</xdr:colOff>
      <xdr:row>40</xdr:row>
      <xdr:rowOff>0</xdr:rowOff>
    </xdr:from>
    <xdr:to>
      <xdr:col>2</xdr:col>
      <xdr:colOff>503769</xdr:colOff>
      <xdr:row>42</xdr:row>
      <xdr:rowOff>174335</xdr:rowOff>
    </xdr:to>
    <xdr:cxnSp macro="">
      <xdr:nvCxnSpPr>
        <xdr:cNvPr id="6" name="Elbow Connector 5">
          <a:extLst>
            <a:ext uri="{FF2B5EF4-FFF2-40B4-BE49-F238E27FC236}">
              <a16:creationId xmlns:a16="http://schemas.microsoft.com/office/drawing/2014/main" id="{563BE87D-CAFF-0947-A782-56F25D5E7BB2}"/>
            </a:ext>
          </a:extLst>
        </xdr:cNvPr>
        <xdr:cNvCxnSpPr/>
      </xdr:nvCxnSpPr>
      <xdr:spPr>
        <a:xfrm rot="5400000" flipH="1" flipV="1">
          <a:off x="4463150" y="14357217"/>
          <a:ext cx="555335" cy="542902"/>
        </a:xfrm>
        <a:prstGeom prst="bentConnector3">
          <a:avLst>
            <a:gd name="adj1" fmla="val 44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948266</xdr:colOff>
      <xdr:row>3</xdr:row>
      <xdr:rowOff>84667</xdr:rowOff>
    </xdr:from>
    <xdr:ext cx="3291840" cy="640080"/>
    <xdr:sp macro="" textlink="">
      <xdr:nvSpPr>
        <xdr:cNvPr id="4" name="Shape 17">
          <a:extLst>
            <a:ext uri="{FF2B5EF4-FFF2-40B4-BE49-F238E27FC236}">
              <a16:creationId xmlns:a16="http://schemas.microsoft.com/office/drawing/2014/main" id="{4FB130BC-51DA-FD41-8D80-086F690A13FC}"/>
            </a:ext>
          </a:extLst>
        </xdr:cNvPr>
        <xdr:cNvSpPr txBox="1"/>
      </xdr:nvSpPr>
      <xdr:spPr>
        <a:xfrm>
          <a:off x="1202266" y="1286934"/>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2</xdr:col>
      <xdr:colOff>663673</xdr:colOff>
      <xdr:row>3</xdr:row>
      <xdr:rowOff>84667</xdr:rowOff>
    </xdr:from>
    <xdr:ext cx="3291840" cy="640080"/>
    <xdr:sp macro="" textlink="">
      <xdr:nvSpPr>
        <xdr:cNvPr id="7" name="Shape 19">
          <a:extLst>
            <a:ext uri="{FF2B5EF4-FFF2-40B4-BE49-F238E27FC236}">
              <a16:creationId xmlns:a16="http://schemas.microsoft.com/office/drawing/2014/main" id="{1A2EF9C9-D243-BF42-95DC-30528288CD5D}"/>
            </a:ext>
          </a:extLst>
        </xdr:cNvPr>
        <xdr:cNvSpPr txBox="1"/>
      </xdr:nvSpPr>
      <xdr:spPr>
        <a:xfrm>
          <a:off x="5167940" y="1286934"/>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2594185</xdr:colOff>
      <xdr:row>4</xdr:row>
      <xdr:rowOff>333978</xdr:rowOff>
    </xdr:from>
    <xdr:to>
      <xdr:col>2</xdr:col>
      <xdr:colOff>5359</xdr:colOff>
      <xdr:row>6</xdr:row>
      <xdr:rowOff>337416</xdr:rowOff>
    </xdr:to>
    <xdr:cxnSp macro="">
      <xdr:nvCxnSpPr>
        <xdr:cNvPr id="16" name="Elbow Connector 15">
          <a:extLst>
            <a:ext uri="{FF2B5EF4-FFF2-40B4-BE49-F238E27FC236}">
              <a16:creationId xmlns:a16="http://schemas.microsoft.com/office/drawing/2014/main" id="{6AE44DCB-30F5-EE46-9F54-D56E40F6D04C}"/>
            </a:ext>
          </a:extLst>
        </xdr:cNvPr>
        <xdr:cNvCxnSpPr>
          <a:stCxn id="4" idx="2"/>
        </xdr:cNvCxnSpPr>
      </xdr:nvCxnSpPr>
      <xdr:spPr>
        <a:xfrm rot="16200000" flipH="1">
          <a:off x="2890438" y="1845032"/>
          <a:ext cx="1097592" cy="1240713"/>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598415</xdr:colOff>
      <xdr:row>4</xdr:row>
      <xdr:rowOff>322464</xdr:rowOff>
    </xdr:from>
    <xdr:to>
      <xdr:col>3</xdr:col>
      <xdr:colOff>598415</xdr:colOff>
      <xdr:row>5</xdr:row>
      <xdr:rowOff>671573</xdr:rowOff>
    </xdr:to>
    <xdr:cxnSp macro="">
      <xdr:nvCxnSpPr>
        <xdr:cNvPr id="17" name="Straight Arrow Connector 16">
          <a:extLst>
            <a:ext uri="{FF2B5EF4-FFF2-40B4-BE49-F238E27FC236}">
              <a16:creationId xmlns:a16="http://schemas.microsoft.com/office/drawing/2014/main" id="{80454D28-1B93-5546-B8E3-07B99DCF959B}"/>
            </a:ext>
          </a:extLst>
        </xdr:cNvPr>
        <xdr:cNvCxnSpPr/>
      </xdr:nvCxnSpPr>
      <xdr:spPr>
        <a:xfrm>
          <a:off x="6084815" y="1914197"/>
          <a:ext cx="0" cy="738576"/>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68580</xdr:colOff>
      <xdr:row>1</xdr:row>
      <xdr:rowOff>10160</xdr:rowOff>
    </xdr:from>
    <xdr:to>
      <xdr:col>1</xdr:col>
      <xdr:colOff>868792</xdr:colOff>
      <xdr:row>1</xdr:row>
      <xdr:rowOff>432783</xdr:rowOff>
    </xdr:to>
    <xdr:pic>
      <xdr:nvPicPr>
        <xdr:cNvPr id="8" name="Picture 7">
          <a:extLst>
            <a:ext uri="{FF2B5EF4-FFF2-40B4-BE49-F238E27FC236}">
              <a16:creationId xmlns:a16="http://schemas.microsoft.com/office/drawing/2014/main" id="{7C0C3F16-1939-EC48-9FF9-011291F8359B}"/>
            </a:ext>
          </a:extLst>
        </xdr:cNvPr>
        <xdr:cNvPicPr>
          <a:picLocks noChangeAspect="1"/>
        </xdr:cNvPicPr>
      </xdr:nvPicPr>
      <xdr:blipFill>
        <a:blip xmlns:r="http://schemas.openxmlformats.org/officeDocument/2006/relationships" r:embed="rId2"/>
        <a:stretch>
          <a:fillRect/>
        </a:stretch>
      </xdr:blipFill>
      <xdr:spPr>
        <a:xfrm>
          <a:off x="231140" y="203200"/>
          <a:ext cx="800212" cy="4226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5</xdr:col>
      <xdr:colOff>219075</xdr:colOff>
      <xdr:row>31</xdr:row>
      <xdr:rowOff>1058</xdr:rowOff>
    </xdr:from>
    <xdr:ext cx="10241280" cy="5486400"/>
    <xdr:graphicFrame macro="">
      <xdr:nvGraphicFramePr>
        <xdr:cNvPr id="6" name="Chart 6">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999067</xdr:colOff>
      <xdr:row>3</xdr:row>
      <xdr:rowOff>84666</xdr:rowOff>
    </xdr:from>
    <xdr:ext cx="3291840" cy="640080"/>
    <xdr:sp macro="" textlink="">
      <xdr:nvSpPr>
        <xdr:cNvPr id="3" name="Shape 17">
          <a:extLst>
            <a:ext uri="{FF2B5EF4-FFF2-40B4-BE49-F238E27FC236}">
              <a16:creationId xmlns:a16="http://schemas.microsoft.com/office/drawing/2014/main" id="{FB61F5C1-877C-1D40-998A-963C0B233795}"/>
            </a:ext>
          </a:extLst>
        </xdr:cNvPr>
        <xdr:cNvSpPr txBox="1"/>
      </xdr:nvSpPr>
      <xdr:spPr>
        <a:xfrm>
          <a:off x="1253067" y="1286933"/>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2</xdr:col>
      <xdr:colOff>731407</xdr:colOff>
      <xdr:row>3</xdr:row>
      <xdr:rowOff>84666</xdr:rowOff>
    </xdr:from>
    <xdr:ext cx="3291840" cy="640080"/>
    <xdr:sp macro="" textlink="">
      <xdr:nvSpPr>
        <xdr:cNvPr id="4" name="Shape 19">
          <a:extLst>
            <a:ext uri="{FF2B5EF4-FFF2-40B4-BE49-F238E27FC236}">
              <a16:creationId xmlns:a16="http://schemas.microsoft.com/office/drawing/2014/main" id="{2E2CA645-1C6B-FD4D-8548-0B851F1C2D6F}"/>
            </a:ext>
          </a:extLst>
        </xdr:cNvPr>
        <xdr:cNvSpPr txBox="1"/>
      </xdr:nvSpPr>
      <xdr:spPr>
        <a:xfrm>
          <a:off x="5235674" y="1286933"/>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2644987</xdr:colOff>
      <xdr:row>4</xdr:row>
      <xdr:rowOff>326162</xdr:rowOff>
    </xdr:from>
    <xdr:to>
      <xdr:col>2</xdr:col>
      <xdr:colOff>16434</xdr:colOff>
      <xdr:row>6</xdr:row>
      <xdr:rowOff>388215</xdr:rowOff>
    </xdr:to>
    <xdr:cxnSp macro="">
      <xdr:nvCxnSpPr>
        <xdr:cNvPr id="9" name="Elbow Connector 8">
          <a:extLst>
            <a:ext uri="{FF2B5EF4-FFF2-40B4-BE49-F238E27FC236}">
              <a16:creationId xmlns:a16="http://schemas.microsoft.com/office/drawing/2014/main" id="{11823BB7-6675-5641-9A0E-D19779E97CD0}"/>
            </a:ext>
          </a:extLst>
        </xdr:cNvPr>
        <xdr:cNvCxnSpPr>
          <a:stCxn id="3" idx="2"/>
        </xdr:cNvCxnSpPr>
      </xdr:nvCxnSpPr>
      <xdr:spPr>
        <a:xfrm rot="16200000" flipH="1">
          <a:off x="2894022" y="1882480"/>
          <a:ext cx="1152300" cy="1204894"/>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674616</xdr:colOff>
      <xdr:row>4</xdr:row>
      <xdr:rowOff>339397</xdr:rowOff>
    </xdr:from>
    <xdr:to>
      <xdr:col>3</xdr:col>
      <xdr:colOff>674616</xdr:colOff>
      <xdr:row>6</xdr:row>
      <xdr:rowOff>11172</xdr:rowOff>
    </xdr:to>
    <xdr:cxnSp macro="">
      <xdr:nvCxnSpPr>
        <xdr:cNvPr id="10" name="Straight Arrow Connector 9">
          <a:extLst>
            <a:ext uri="{FF2B5EF4-FFF2-40B4-BE49-F238E27FC236}">
              <a16:creationId xmlns:a16="http://schemas.microsoft.com/office/drawing/2014/main" id="{EA506BC4-CFB5-744D-8B33-F5889E027E30}"/>
            </a:ext>
          </a:extLst>
        </xdr:cNvPr>
        <xdr:cNvCxnSpPr/>
      </xdr:nvCxnSpPr>
      <xdr:spPr>
        <a:xfrm>
          <a:off x="6161016" y="1931130"/>
          <a:ext cx="0" cy="755509"/>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914400</xdr:colOff>
      <xdr:row>39</xdr:row>
      <xdr:rowOff>35723</xdr:rowOff>
    </xdr:from>
    <xdr:ext cx="3291840" cy="640080"/>
    <xdr:sp macro="" textlink="">
      <xdr:nvSpPr>
        <xdr:cNvPr id="11" name="Shape 17">
          <a:extLst>
            <a:ext uri="{FF2B5EF4-FFF2-40B4-BE49-F238E27FC236}">
              <a16:creationId xmlns:a16="http://schemas.microsoft.com/office/drawing/2014/main" id="{DA2C7C2A-F807-EC4C-927B-5DB86967AF5B}"/>
            </a:ext>
          </a:extLst>
        </xdr:cNvPr>
        <xdr:cNvSpPr txBox="1"/>
      </xdr:nvSpPr>
      <xdr:spPr>
        <a:xfrm>
          <a:off x="1168400" y="14018423"/>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Your </a:t>
          </a:r>
          <a:r>
            <a:rPr lang="en-US" sz="1200" b="1" i="0" u="none" strike="noStrike" cap="none">
              <a:solidFill>
                <a:schemeClr val="tx1"/>
              </a:solidFill>
              <a:latin typeface="Arial" panose="020B0604020202020204" pitchFamily="34" charset="0"/>
              <a:ea typeface="+mn-ea"/>
              <a:cs typeface="Arial" panose="020B0604020202020204" pitchFamily="34" charset="0"/>
              <a:sym typeface="Calibri"/>
            </a:rPr>
            <a:t>year-to-date totals </a:t>
          </a: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automatically populate here.</a:t>
          </a:r>
          <a:endParaRPr lang="en-US"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4202666</xdr:colOff>
      <xdr:row>38</xdr:row>
      <xdr:rowOff>0</xdr:rowOff>
    </xdr:from>
    <xdr:to>
      <xdr:col>2</xdr:col>
      <xdr:colOff>491068</xdr:colOff>
      <xdr:row>40</xdr:row>
      <xdr:rowOff>174335</xdr:rowOff>
    </xdr:to>
    <xdr:cxnSp macro="">
      <xdr:nvCxnSpPr>
        <xdr:cNvPr id="12" name="Elbow Connector 11">
          <a:extLst>
            <a:ext uri="{FF2B5EF4-FFF2-40B4-BE49-F238E27FC236}">
              <a16:creationId xmlns:a16="http://schemas.microsoft.com/office/drawing/2014/main" id="{5476EF2C-4E02-8540-A168-09AF037E728B}"/>
            </a:ext>
          </a:extLst>
        </xdr:cNvPr>
        <xdr:cNvCxnSpPr/>
      </xdr:nvCxnSpPr>
      <xdr:spPr>
        <a:xfrm rot="5400000" flipH="1" flipV="1">
          <a:off x="4450449" y="13798417"/>
          <a:ext cx="555335" cy="542902"/>
        </a:xfrm>
        <a:prstGeom prst="bentConnector3">
          <a:avLst>
            <a:gd name="adj1" fmla="val 44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40640</xdr:colOff>
      <xdr:row>1</xdr:row>
      <xdr:rowOff>0</xdr:rowOff>
    </xdr:from>
    <xdr:to>
      <xdr:col>1</xdr:col>
      <xdr:colOff>843392</xdr:colOff>
      <xdr:row>1</xdr:row>
      <xdr:rowOff>425163</xdr:rowOff>
    </xdr:to>
    <xdr:pic>
      <xdr:nvPicPr>
        <xdr:cNvPr id="5" name="Picture 4">
          <a:extLst>
            <a:ext uri="{FF2B5EF4-FFF2-40B4-BE49-F238E27FC236}">
              <a16:creationId xmlns:a16="http://schemas.microsoft.com/office/drawing/2014/main" id="{93378C43-9BEC-C940-A053-F85F0BF42BF7}"/>
            </a:ext>
          </a:extLst>
        </xdr:cNvPr>
        <xdr:cNvPicPr>
          <a:picLocks noChangeAspect="1"/>
        </xdr:cNvPicPr>
      </xdr:nvPicPr>
      <xdr:blipFill>
        <a:blip xmlns:r="http://schemas.openxmlformats.org/officeDocument/2006/relationships" r:embed="rId2"/>
        <a:stretch>
          <a:fillRect/>
        </a:stretch>
      </xdr:blipFill>
      <xdr:spPr>
        <a:xfrm>
          <a:off x="223520" y="193040"/>
          <a:ext cx="802752" cy="4251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6</xdr:col>
      <xdr:colOff>247650</xdr:colOff>
      <xdr:row>22</xdr:row>
      <xdr:rowOff>1059</xdr:rowOff>
    </xdr:from>
    <xdr:ext cx="8439150" cy="5078941"/>
    <xdr:graphicFrame macro="">
      <xdr:nvGraphicFramePr>
        <xdr:cNvPr id="61" name="Chart 3">
          <a:extLst>
            <a:ext uri="{FF2B5EF4-FFF2-40B4-BE49-F238E27FC236}">
              <a16:creationId xmlns:a16="http://schemas.microsoft.com/office/drawing/2014/main" id="{496C2AF5-3190-4650-985E-DFC9D4F8F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404927</xdr:colOff>
      <xdr:row>3</xdr:row>
      <xdr:rowOff>92029</xdr:rowOff>
    </xdr:from>
    <xdr:ext cx="3291840" cy="640080"/>
    <xdr:sp macro="" textlink="">
      <xdr:nvSpPr>
        <xdr:cNvPr id="2" name="Shape 17">
          <a:extLst>
            <a:ext uri="{FF2B5EF4-FFF2-40B4-BE49-F238E27FC236}">
              <a16:creationId xmlns:a16="http://schemas.microsoft.com/office/drawing/2014/main" id="{F8252EF1-20EF-9944-9178-47BBC354BEE4}"/>
            </a:ext>
          </a:extLst>
        </xdr:cNvPr>
        <xdr:cNvSpPr txBox="1"/>
      </xdr:nvSpPr>
      <xdr:spPr>
        <a:xfrm>
          <a:off x="662608" y="1454058"/>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2050847</xdr:colOff>
      <xdr:row>4</xdr:row>
      <xdr:rowOff>344863</xdr:rowOff>
    </xdr:from>
    <xdr:to>
      <xdr:col>3</xdr:col>
      <xdr:colOff>5137</xdr:colOff>
      <xdr:row>6</xdr:row>
      <xdr:rowOff>409014</xdr:rowOff>
    </xdr:to>
    <xdr:cxnSp macro="">
      <xdr:nvCxnSpPr>
        <xdr:cNvPr id="21" name="Elbow Connector 20">
          <a:extLst>
            <a:ext uri="{FF2B5EF4-FFF2-40B4-BE49-F238E27FC236}">
              <a16:creationId xmlns:a16="http://schemas.microsoft.com/office/drawing/2014/main" id="{BDB21233-E7FB-1447-845A-5248DB7E3239}"/>
            </a:ext>
          </a:extLst>
        </xdr:cNvPr>
        <xdr:cNvCxnSpPr>
          <a:stCxn id="2" idx="2"/>
        </xdr:cNvCxnSpPr>
      </xdr:nvCxnSpPr>
      <xdr:spPr>
        <a:xfrm rot="16200000" flipH="1">
          <a:off x="2407490" y="1799531"/>
          <a:ext cx="1150938" cy="1389536"/>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545774</xdr:colOff>
      <xdr:row>4</xdr:row>
      <xdr:rowOff>320072</xdr:rowOff>
    </xdr:from>
    <xdr:to>
      <xdr:col>4</xdr:col>
      <xdr:colOff>545774</xdr:colOff>
      <xdr:row>5</xdr:row>
      <xdr:rowOff>692372</xdr:rowOff>
    </xdr:to>
    <xdr:cxnSp macro="">
      <xdr:nvCxnSpPr>
        <xdr:cNvPr id="22" name="Straight Arrow Connector 21">
          <a:extLst>
            <a:ext uri="{FF2B5EF4-FFF2-40B4-BE49-F238E27FC236}">
              <a16:creationId xmlns:a16="http://schemas.microsoft.com/office/drawing/2014/main" id="{2575C3D7-48D3-CE4A-A4E3-DA8506A47849}"/>
            </a:ext>
          </a:extLst>
        </xdr:cNvPr>
        <xdr:cNvCxnSpPr/>
      </xdr:nvCxnSpPr>
      <xdr:spPr>
        <a:xfrm>
          <a:off x="5591907" y="1911805"/>
          <a:ext cx="0" cy="76176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460145</xdr:colOff>
      <xdr:row>28</xdr:row>
      <xdr:rowOff>49587</xdr:rowOff>
    </xdr:from>
    <xdr:ext cx="3291840" cy="640080"/>
    <xdr:sp macro="" textlink="">
      <xdr:nvSpPr>
        <xdr:cNvPr id="23" name="Shape 17">
          <a:extLst>
            <a:ext uri="{FF2B5EF4-FFF2-40B4-BE49-F238E27FC236}">
              <a16:creationId xmlns:a16="http://schemas.microsoft.com/office/drawing/2014/main" id="{BEF2EE01-9F7A-5C4B-8EFE-4C1AF233E3E3}"/>
            </a:ext>
          </a:extLst>
        </xdr:cNvPr>
        <xdr:cNvSpPr txBox="1"/>
      </xdr:nvSpPr>
      <xdr:spPr>
        <a:xfrm>
          <a:off x="717826" y="11479587"/>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Your </a:t>
          </a:r>
          <a:r>
            <a:rPr lang="en-US" sz="1200" b="1" i="0" u="none" strike="noStrike" cap="none">
              <a:solidFill>
                <a:schemeClr val="tx1"/>
              </a:solidFill>
              <a:latin typeface="Arial" panose="020B0604020202020204" pitchFamily="34" charset="0"/>
              <a:ea typeface="+mn-ea"/>
              <a:cs typeface="Arial" panose="020B0604020202020204" pitchFamily="34" charset="0"/>
              <a:sym typeface="Calibri"/>
            </a:rPr>
            <a:t>year-to-date totals </a:t>
          </a: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automatically populate here.</a:t>
          </a:r>
          <a:endParaRPr lang="en-US"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2</xdr:col>
      <xdr:colOff>1466092</xdr:colOff>
      <xdr:row>27</xdr:row>
      <xdr:rowOff>0</xdr:rowOff>
    </xdr:from>
    <xdr:to>
      <xdr:col>3</xdr:col>
      <xdr:colOff>482137</xdr:colOff>
      <xdr:row>30</xdr:row>
      <xdr:rowOff>18005</xdr:rowOff>
    </xdr:to>
    <xdr:cxnSp macro="">
      <xdr:nvCxnSpPr>
        <xdr:cNvPr id="25" name="Elbow Connector 24">
          <a:extLst>
            <a:ext uri="{FF2B5EF4-FFF2-40B4-BE49-F238E27FC236}">
              <a16:creationId xmlns:a16="http://schemas.microsoft.com/office/drawing/2014/main" id="{134A885B-C4C6-8D42-86D0-67FFE43CA619}"/>
            </a:ext>
          </a:extLst>
        </xdr:cNvPr>
        <xdr:cNvCxnSpPr/>
      </xdr:nvCxnSpPr>
      <xdr:spPr>
        <a:xfrm rot="5400000" flipH="1" flipV="1">
          <a:off x="3992865" y="11259169"/>
          <a:ext cx="570179" cy="543726"/>
        </a:xfrm>
        <a:prstGeom prst="bentConnector3">
          <a:avLst>
            <a:gd name="adj1" fmla="val 44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581767</xdr:colOff>
      <xdr:row>3</xdr:row>
      <xdr:rowOff>92029</xdr:rowOff>
    </xdr:from>
    <xdr:ext cx="3291840" cy="640080"/>
    <xdr:sp macro="" textlink="">
      <xdr:nvSpPr>
        <xdr:cNvPr id="3" name="Shape 19">
          <a:extLst>
            <a:ext uri="{FF2B5EF4-FFF2-40B4-BE49-F238E27FC236}">
              <a16:creationId xmlns:a16="http://schemas.microsoft.com/office/drawing/2014/main" id="{BFE98C80-ABFB-0643-A460-2BC10D4CA5A0}"/>
            </a:ext>
          </a:extLst>
        </xdr:cNvPr>
        <xdr:cNvSpPr txBox="1"/>
      </xdr:nvSpPr>
      <xdr:spPr>
        <a:xfrm>
          <a:off x="4649448" y="1454058"/>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editAs="oneCell">
    <xdr:from>
      <xdr:col>1</xdr:col>
      <xdr:colOff>30480</xdr:colOff>
      <xdr:row>1</xdr:row>
      <xdr:rowOff>0</xdr:rowOff>
    </xdr:from>
    <xdr:to>
      <xdr:col>1</xdr:col>
      <xdr:colOff>830692</xdr:colOff>
      <xdr:row>1</xdr:row>
      <xdr:rowOff>422623</xdr:rowOff>
    </xdr:to>
    <xdr:pic>
      <xdr:nvPicPr>
        <xdr:cNvPr id="4" name="Picture 3">
          <a:extLst>
            <a:ext uri="{FF2B5EF4-FFF2-40B4-BE49-F238E27FC236}">
              <a16:creationId xmlns:a16="http://schemas.microsoft.com/office/drawing/2014/main" id="{B1913067-B180-D64B-85C1-0009D5E7759C}"/>
            </a:ext>
          </a:extLst>
        </xdr:cNvPr>
        <xdr:cNvPicPr>
          <a:picLocks noChangeAspect="1"/>
        </xdr:cNvPicPr>
      </xdr:nvPicPr>
      <xdr:blipFill>
        <a:blip xmlns:r="http://schemas.openxmlformats.org/officeDocument/2006/relationships" r:embed="rId2"/>
        <a:stretch>
          <a:fillRect/>
        </a:stretch>
      </xdr:blipFill>
      <xdr:spPr>
        <a:xfrm>
          <a:off x="223520" y="193040"/>
          <a:ext cx="800212" cy="42262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6</xdr:col>
      <xdr:colOff>234950</xdr:colOff>
      <xdr:row>30</xdr:row>
      <xdr:rowOff>31750</xdr:rowOff>
    </xdr:from>
    <xdr:ext cx="8439150" cy="5082116"/>
    <xdr:graphicFrame macro="">
      <xdr:nvGraphicFramePr>
        <xdr:cNvPr id="2" name="Chart 7" title="Chart">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1502833</xdr:colOff>
      <xdr:row>3</xdr:row>
      <xdr:rowOff>88902</xdr:rowOff>
    </xdr:from>
    <xdr:ext cx="3291840" cy="640080"/>
    <xdr:sp macro="" textlink="">
      <xdr:nvSpPr>
        <xdr:cNvPr id="7" name="Shape 17">
          <a:extLst>
            <a:ext uri="{FF2B5EF4-FFF2-40B4-BE49-F238E27FC236}">
              <a16:creationId xmlns:a16="http://schemas.microsoft.com/office/drawing/2014/main" id="{844C2C74-35C4-134E-8A5F-02FCC653C2C5}"/>
            </a:ext>
          </a:extLst>
        </xdr:cNvPr>
        <xdr:cNvSpPr txBox="1"/>
      </xdr:nvSpPr>
      <xdr:spPr>
        <a:xfrm>
          <a:off x="1773766" y="1494369"/>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3</xdr:col>
      <xdr:colOff>765979</xdr:colOff>
      <xdr:row>3</xdr:row>
      <xdr:rowOff>88902</xdr:rowOff>
    </xdr:from>
    <xdr:ext cx="3291840" cy="640080"/>
    <xdr:sp macro="" textlink="">
      <xdr:nvSpPr>
        <xdr:cNvPr id="12" name="Shape 19">
          <a:extLst>
            <a:ext uri="{FF2B5EF4-FFF2-40B4-BE49-F238E27FC236}">
              <a16:creationId xmlns:a16="http://schemas.microsoft.com/office/drawing/2014/main" id="{C9DE2D0D-1363-9046-BA11-898A829741A7}"/>
            </a:ext>
          </a:extLst>
        </xdr:cNvPr>
        <xdr:cNvSpPr txBox="1"/>
      </xdr:nvSpPr>
      <xdr:spPr>
        <a:xfrm>
          <a:off x="5778246" y="1494369"/>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2</xdr:col>
      <xdr:colOff>862752</xdr:colOff>
      <xdr:row>4</xdr:row>
      <xdr:rowOff>311400</xdr:rowOff>
    </xdr:from>
    <xdr:to>
      <xdr:col>3</xdr:col>
      <xdr:colOff>44104</xdr:colOff>
      <xdr:row>6</xdr:row>
      <xdr:rowOff>367787</xdr:rowOff>
    </xdr:to>
    <xdr:cxnSp macro="">
      <xdr:nvCxnSpPr>
        <xdr:cNvPr id="9" name="Elbow Connector 16">
          <a:extLst>
            <a:ext uri="{FF2B5EF4-FFF2-40B4-BE49-F238E27FC236}">
              <a16:creationId xmlns:a16="http://schemas.microsoft.com/office/drawing/2014/main" id="{3DBE1E02-2B98-CE4F-BA2B-A5640C823346}"/>
            </a:ext>
          </a:extLst>
        </xdr:cNvPr>
        <xdr:cNvCxnSpPr/>
      </xdr:nvCxnSpPr>
      <xdr:spPr>
        <a:xfrm rot="16200000" flipH="1">
          <a:off x="3667967" y="1858051"/>
          <a:ext cx="1140121" cy="1636686"/>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729986</xdr:colOff>
      <xdr:row>4</xdr:row>
      <xdr:rowOff>336700</xdr:rowOff>
    </xdr:from>
    <xdr:to>
      <xdr:col>4</xdr:col>
      <xdr:colOff>729986</xdr:colOff>
      <xdr:row>6</xdr:row>
      <xdr:rowOff>7677</xdr:rowOff>
    </xdr:to>
    <xdr:cxnSp macro="">
      <xdr:nvCxnSpPr>
        <xdr:cNvPr id="6" name="Straight Arrow Connector 17">
          <a:extLst>
            <a:ext uri="{FF2B5EF4-FFF2-40B4-BE49-F238E27FC236}">
              <a16:creationId xmlns:a16="http://schemas.microsoft.com/office/drawing/2014/main" id="{C4DB6E44-B31C-0F44-9339-A04456152C09}"/>
            </a:ext>
          </a:extLst>
        </xdr:cNvPr>
        <xdr:cNvCxnSpPr/>
      </xdr:nvCxnSpPr>
      <xdr:spPr>
        <a:xfrm>
          <a:off x="6690519" y="2131633"/>
          <a:ext cx="0" cy="75471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2962409</xdr:colOff>
      <xdr:row>37</xdr:row>
      <xdr:rowOff>68656</xdr:rowOff>
    </xdr:from>
    <xdr:ext cx="3291840" cy="640080"/>
    <xdr:sp macro="" textlink="">
      <xdr:nvSpPr>
        <xdr:cNvPr id="5" name="Shape 17">
          <a:extLst>
            <a:ext uri="{FF2B5EF4-FFF2-40B4-BE49-F238E27FC236}">
              <a16:creationId xmlns:a16="http://schemas.microsoft.com/office/drawing/2014/main" id="{09803D4A-EED1-5F43-B74A-FF6B44721A6A}"/>
            </a:ext>
          </a:extLst>
        </xdr:cNvPr>
        <xdr:cNvSpPr txBox="1"/>
      </xdr:nvSpPr>
      <xdr:spPr>
        <a:xfrm>
          <a:off x="3148676" y="14851456"/>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Trebuchet MS" panose="020B0703020202090204" pitchFamily="34" charset="0"/>
              <a:ea typeface="+mn-ea"/>
              <a:cs typeface="+mn-cs"/>
              <a:sym typeface="Calibri"/>
            </a:rPr>
            <a:t>Your </a:t>
          </a:r>
          <a:r>
            <a:rPr lang="en-US" sz="1200" b="1" i="0" u="none" strike="noStrike" cap="none">
              <a:solidFill>
                <a:schemeClr val="tx1"/>
              </a:solidFill>
              <a:latin typeface="Trebuchet MS" panose="020B0703020202090204" pitchFamily="34" charset="0"/>
              <a:ea typeface="+mn-ea"/>
              <a:cs typeface="+mn-cs"/>
              <a:sym typeface="Calibri"/>
            </a:rPr>
            <a:t>year-to-date totals </a:t>
          </a:r>
          <a:r>
            <a:rPr lang="en-US" sz="1200" b="0" i="0" u="none" strike="noStrike" cap="none">
              <a:solidFill>
                <a:schemeClr val="tx1"/>
              </a:solidFill>
              <a:latin typeface="Trebuchet MS" panose="020B0703020202090204" pitchFamily="34" charset="0"/>
              <a:ea typeface="+mn-ea"/>
              <a:cs typeface="+mn-cs"/>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Trebuchet MS" panose="020B0703020202090204" pitchFamily="34" charset="0"/>
              <a:ea typeface="+mn-ea"/>
              <a:cs typeface="+mn-cs"/>
              <a:sym typeface="Calibri"/>
            </a:rPr>
            <a:t>automatically populate here.</a:t>
          </a:r>
          <a:endParaRPr lang="en-US" sz="1200">
            <a:solidFill>
              <a:schemeClr val="tx1"/>
            </a:solidFill>
            <a:latin typeface="Trebuchet MS" panose="020B0703020202090204" pitchFamily="34" charset="0"/>
          </a:endParaRPr>
        </a:p>
      </xdr:txBody>
    </xdr:sp>
    <xdr:clientData fLocksWithSheet="0"/>
  </xdr:oneCellAnchor>
  <xdr:twoCellAnchor>
    <xdr:from>
      <xdr:col>2</xdr:col>
      <xdr:colOff>2385067</xdr:colOff>
      <xdr:row>35</xdr:row>
      <xdr:rowOff>351433</xdr:rowOff>
    </xdr:from>
    <xdr:to>
      <xdr:col>3</xdr:col>
      <xdr:colOff>478974</xdr:colOff>
      <xdr:row>39</xdr:row>
      <xdr:rowOff>43783</xdr:rowOff>
    </xdr:to>
    <xdr:cxnSp macro="">
      <xdr:nvCxnSpPr>
        <xdr:cNvPr id="8" name="Elbow Connector 20">
          <a:extLst>
            <a:ext uri="{FF2B5EF4-FFF2-40B4-BE49-F238E27FC236}">
              <a16:creationId xmlns:a16="http://schemas.microsoft.com/office/drawing/2014/main" id="{42758C59-CF43-2E4C-BABE-EB40A85831C7}"/>
            </a:ext>
          </a:extLst>
        </xdr:cNvPr>
        <xdr:cNvCxnSpPr/>
      </xdr:nvCxnSpPr>
      <xdr:spPr>
        <a:xfrm rot="5400000" flipH="1" flipV="1">
          <a:off x="4916993" y="14516884"/>
          <a:ext cx="608416" cy="550628"/>
        </a:xfrm>
        <a:prstGeom prst="bentConnector3">
          <a:avLst>
            <a:gd name="adj1" fmla="val 44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27940</xdr:colOff>
      <xdr:row>1</xdr:row>
      <xdr:rowOff>0</xdr:rowOff>
    </xdr:from>
    <xdr:to>
      <xdr:col>1</xdr:col>
      <xdr:colOff>828152</xdr:colOff>
      <xdr:row>1</xdr:row>
      <xdr:rowOff>422623</xdr:rowOff>
    </xdr:to>
    <xdr:pic>
      <xdr:nvPicPr>
        <xdr:cNvPr id="3" name="Picture 2">
          <a:extLst>
            <a:ext uri="{FF2B5EF4-FFF2-40B4-BE49-F238E27FC236}">
              <a16:creationId xmlns:a16="http://schemas.microsoft.com/office/drawing/2014/main" id="{7B1F032E-F285-A146-AD4A-AE3244A94474}"/>
            </a:ext>
          </a:extLst>
        </xdr:cNvPr>
        <xdr:cNvPicPr>
          <a:picLocks noChangeAspect="1"/>
        </xdr:cNvPicPr>
      </xdr:nvPicPr>
      <xdr:blipFill>
        <a:blip xmlns:r="http://schemas.openxmlformats.org/officeDocument/2006/relationships" r:embed="rId2"/>
        <a:stretch>
          <a:fillRect/>
        </a:stretch>
      </xdr:blipFill>
      <xdr:spPr>
        <a:xfrm>
          <a:off x="220980" y="193040"/>
          <a:ext cx="800212" cy="4226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6</xdr:col>
      <xdr:colOff>162982</xdr:colOff>
      <xdr:row>22</xdr:row>
      <xdr:rowOff>38098</xdr:rowOff>
    </xdr:from>
    <xdr:ext cx="7162800" cy="5284446"/>
    <xdr:graphicFrame macro="">
      <xdr:nvGraphicFramePr>
        <xdr:cNvPr id="27" name="Chart 10">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179917</xdr:colOff>
      <xdr:row>4</xdr:row>
      <xdr:rowOff>33866</xdr:rowOff>
    </xdr:from>
    <xdr:ext cx="7153275" cy="5723468"/>
    <xdr:graphicFrame macro="">
      <xdr:nvGraphicFramePr>
        <xdr:cNvPr id="19" name="Chart 11">
          <a:extLst>
            <a:ext uri="{FF2B5EF4-FFF2-40B4-BE49-F238E27FC236}">
              <a16:creationId xmlns:a16="http://schemas.microsoft.com/office/drawing/2014/main" id="{00000000-0008-0000-0800-00000B000000}"/>
            </a:ext>
            <a:ext uri="{147F2762-F138-4A5C-976F-8EAC2B608ADB}">
              <a16:predDERef xmlns:a16="http://schemas.microsoft.com/office/drawing/2014/main" pre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twoCellAnchor editAs="oneCell">
    <xdr:from>
      <xdr:col>1</xdr:col>
      <xdr:colOff>60960</xdr:colOff>
      <xdr:row>1</xdr:row>
      <xdr:rowOff>0</xdr:rowOff>
    </xdr:from>
    <xdr:to>
      <xdr:col>1</xdr:col>
      <xdr:colOff>861172</xdr:colOff>
      <xdr:row>1</xdr:row>
      <xdr:rowOff>422623</xdr:rowOff>
    </xdr:to>
    <xdr:pic>
      <xdr:nvPicPr>
        <xdr:cNvPr id="2" name="Picture 1">
          <a:extLst>
            <a:ext uri="{FF2B5EF4-FFF2-40B4-BE49-F238E27FC236}">
              <a16:creationId xmlns:a16="http://schemas.microsoft.com/office/drawing/2014/main" id="{96E90861-0F71-5342-945A-D8BBD749BC5F}"/>
            </a:ext>
          </a:extLst>
        </xdr:cNvPr>
        <xdr:cNvPicPr>
          <a:picLocks noChangeAspect="1"/>
        </xdr:cNvPicPr>
      </xdr:nvPicPr>
      <xdr:blipFill>
        <a:blip xmlns:r="http://schemas.openxmlformats.org/officeDocument/2006/relationships" r:embed="rId3"/>
        <a:stretch>
          <a:fillRect/>
        </a:stretch>
      </xdr:blipFill>
      <xdr:spPr>
        <a:xfrm>
          <a:off x="223520" y="193040"/>
          <a:ext cx="800212" cy="422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43180</xdr:colOff>
      <xdr:row>0</xdr:row>
      <xdr:rowOff>200660</xdr:rowOff>
    </xdr:from>
    <xdr:to>
      <xdr:col>1</xdr:col>
      <xdr:colOff>843392</xdr:colOff>
      <xdr:row>0</xdr:row>
      <xdr:rowOff>623283</xdr:rowOff>
    </xdr:to>
    <xdr:pic>
      <xdr:nvPicPr>
        <xdr:cNvPr id="3" name="Picture 2">
          <a:extLst>
            <a:ext uri="{FF2B5EF4-FFF2-40B4-BE49-F238E27FC236}">
              <a16:creationId xmlns:a16="http://schemas.microsoft.com/office/drawing/2014/main" id="{2F16E47E-2472-D84E-B19E-79FED23205B7}"/>
            </a:ext>
          </a:extLst>
        </xdr:cNvPr>
        <xdr:cNvPicPr>
          <a:picLocks noChangeAspect="1"/>
        </xdr:cNvPicPr>
      </xdr:nvPicPr>
      <xdr:blipFill>
        <a:blip xmlns:r="http://schemas.openxmlformats.org/officeDocument/2006/relationships" r:embed="rId1"/>
        <a:stretch>
          <a:fillRect/>
        </a:stretch>
      </xdr:blipFill>
      <xdr:spPr>
        <a:xfrm>
          <a:off x="236220" y="200660"/>
          <a:ext cx="800212" cy="4226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23342</xdr:colOff>
      <xdr:row>10</xdr:row>
      <xdr:rowOff>357151</xdr:rowOff>
    </xdr:from>
    <xdr:to>
      <xdr:col>13</xdr:col>
      <xdr:colOff>23342</xdr:colOff>
      <xdr:row>13</xdr:row>
      <xdr:rowOff>0</xdr:rowOff>
    </xdr:to>
    <xdr:cxnSp macro="">
      <xdr:nvCxnSpPr>
        <xdr:cNvPr id="2" name="Straight Arrow Connector 3">
          <a:extLst>
            <a:ext uri="{FF2B5EF4-FFF2-40B4-BE49-F238E27FC236}">
              <a16:creationId xmlns:a16="http://schemas.microsoft.com/office/drawing/2014/main" id="{DE45A427-2E12-9049-8F06-961C9B03CDFE}"/>
            </a:ext>
          </a:extLst>
        </xdr:cNvPr>
        <xdr:cNvCxnSpPr/>
      </xdr:nvCxnSpPr>
      <xdr:spPr>
        <a:xfrm>
          <a:off x="7734056" y="4212508"/>
          <a:ext cx="0" cy="73142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1113694</xdr:colOff>
      <xdr:row>31</xdr:row>
      <xdr:rowOff>31750</xdr:rowOff>
    </xdr:from>
    <xdr:to>
      <xdr:col>13</xdr:col>
      <xdr:colOff>19539</xdr:colOff>
      <xdr:row>33</xdr:row>
      <xdr:rowOff>153100</xdr:rowOff>
    </xdr:to>
    <xdr:grpSp>
      <xdr:nvGrpSpPr>
        <xdr:cNvPr id="3" name="Group 2">
          <a:extLst>
            <a:ext uri="{FF2B5EF4-FFF2-40B4-BE49-F238E27FC236}">
              <a16:creationId xmlns:a16="http://schemas.microsoft.com/office/drawing/2014/main" id="{FE66D7FD-614D-A045-9C56-EEAE9023661E}"/>
            </a:ext>
          </a:extLst>
        </xdr:cNvPr>
        <xdr:cNvGrpSpPr/>
      </xdr:nvGrpSpPr>
      <xdr:grpSpPr>
        <a:xfrm>
          <a:off x="1389919" y="11118850"/>
          <a:ext cx="6087695" cy="483300"/>
          <a:chOff x="5073351" y="2929538"/>
          <a:chExt cx="5810862" cy="480447"/>
        </a:xfrm>
      </xdr:grpSpPr>
      <xdr:cxnSp macro="">
        <xdr:nvCxnSpPr>
          <xdr:cNvPr id="4" name="Straight Arrow Connector 3">
            <a:extLst>
              <a:ext uri="{FF2B5EF4-FFF2-40B4-BE49-F238E27FC236}">
                <a16:creationId xmlns:a16="http://schemas.microsoft.com/office/drawing/2014/main" id="{3C84F37D-6CC1-6DDA-420E-68F063081D54}"/>
              </a:ext>
            </a:extLst>
          </xdr:cNvPr>
          <xdr:cNvCxnSpPr/>
        </xdr:nvCxnSpPr>
        <xdr:spPr>
          <a:xfrm>
            <a:off x="5075774" y="3154978"/>
            <a:ext cx="0" cy="247263"/>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Straight Arrow Connector 4">
            <a:extLst>
              <a:ext uri="{FF2B5EF4-FFF2-40B4-BE49-F238E27FC236}">
                <a16:creationId xmlns:a16="http://schemas.microsoft.com/office/drawing/2014/main" id="{CE21D80D-24D3-07D1-E009-4A82472957FE}"/>
              </a:ext>
            </a:extLst>
          </xdr:cNvPr>
          <xdr:cNvCxnSpPr/>
        </xdr:nvCxnSpPr>
        <xdr:spPr>
          <a:xfrm>
            <a:off x="10884213" y="2929538"/>
            <a:ext cx="0" cy="480447"/>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A211E00F-5197-991B-07E5-66FE856A09BB}"/>
              </a:ext>
            </a:extLst>
          </xdr:cNvPr>
          <xdr:cNvCxnSpPr/>
        </xdr:nvCxnSpPr>
        <xdr:spPr>
          <a:xfrm>
            <a:off x="5073351" y="3149955"/>
            <a:ext cx="580581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59588</xdr:colOff>
      <xdr:row>27</xdr:row>
      <xdr:rowOff>287356</xdr:rowOff>
    </xdr:from>
    <xdr:to>
      <xdr:col>13</xdr:col>
      <xdr:colOff>59588</xdr:colOff>
      <xdr:row>28</xdr:row>
      <xdr:rowOff>171622</xdr:rowOff>
    </xdr:to>
    <xdr:cxnSp macro="">
      <xdr:nvCxnSpPr>
        <xdr:cNvPr id="66" name="Straight Arrow Connector 6">
          <a:extLst>
            <a:ext uri="{FF2B5EF4-FFF2-40B4-BE49-F238E27FC236}">
              <a16:creationId xmlns:a16="http://schemas.microsoft.com/office/drawing/2014/main" id="{6922720B-1B9A-7649-9A7A-247D5169403D}"/>
            </a:ext>
          </a:extLst>
        </xdr:cNvPr>
        <xdr:cNvCxnSpPr/>
      </xdr:nvCxnSpPr>
      <xdr:spPr>
        <a:xfrm>
          <a:off x="8634948" y="9795194"/>
          <a:ext cx="0" cy="479221"/>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58615</xdr:colOff>
      <xdr:row>27</xdr:row>
      <xdr:rowOff>288585</xdr:rowOff>
    </xdr:from>
    <xdr:to>
      <xdr:col>20</xdr:col>
      <xdr:colOff>359833</xdr:colOff>
      <xdr:row>27</xdr:row>
      <xdr:rowOff>288585</xdr:rowOff>
    </xdr:to>
    <xdr:cxnSp macro="">
      <xdr:nvCxnSpPr>
        <xdr:cNvPr id="9" name="Straight Connector 8">
          <a:extLst>
            <a:ext uri="{FF2B5EF4-FFF2-40B4-BE49-F238E27FC236}">
              <a16:creationId xmlns:a16="http://schemas.microsoft.com/office/drawing/2014/main" id="{4301C3F9-8511-FF44-A68C-328558AA2167}"/>
            </a:ext>
          </a:extLst>
        </xdr:cNvPr>
        <xdr:cNvCxnSpPr/>
      </xdr:nvCxnSpPr>
      <xdr:spPr>
        <a:xfrm>
          <a:off x="8440615" y="9881970"/>
          <a:ext cx="6260449"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1121821</xdr:colOff>
      <xdr:row>36</xdr:row>
      <xdr:rowOff>52918</xdr:rowOff>
    </xdr:from>
    <xdr:to>
      <xdr:col>12</xdr:col>
      <xdr:colOff>1571507</xdr:colOff>
      <xdr:row>38</xdr:row>
      <xdr:rowOff>146751</xdr:rowOff>
    </xdr:to>
    <xdr:grpSp>
      <xdr:nvGrpSpPr>
        <xdr:cNvPr id="10" name="Group 9">
          <a:extLst>
            <a:ext uri="{FF2B5EF4-FFF2-40B4-BE49-F238E27FC236}">
              <a16:creationId xmlns:a16="http://schemas.microsoft.com/office/drawing/2014/main" id="{A2394DF0-2570-444E-99A1-7AF731A00D80}"/>
            </a:ext>
          </a:extLst>
        </xdr:cNvPr>
        <xdr:cNvGrpSpPr/>
      </xdr:nvGrpSpPr>
      <xdr:grpSpPr>
        <a:xfrm>
          <a:off x="1398046" y="12397318"/>
          <a:ext cx="6059911" cy="436733"/>
          <a:chOff x="5073351" y="2957013"/>
          <a:chExt cx="5816600" cy="452972"/>
        </a:xfrm>
      </xdr:grpSpPr>
      <xdr:cxnSp macro="">
        <xdr:nvCxnSpPr>
          <xdr:cNvPr id="11" name="Straight Arrow Connector 10">
            <a:extLst>
              <a:ext uri="{FF2B5EF4-FFF2-40B4-BE49-F238E27FC236}">
                <a16:creationId xmlns:a16="http://schemas.microsoft.com/office/drawing/2014/main" id="{ABDE25E5-97CD-0E53-4810-1B9657FA64FE}"/>
              </a:ext>
            </a:extLst>
          </xdr:cNvPr>
          <xdr:cNvCxnSpPr/>
        </xdr:nvCxnSpPr>
        <xdr:spPr>
          <a:xfrm>
            <a:off x="5075774" y="3154978"/>
            <a:ext cx="0" cy="247263"/>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B0FFE2FB-3F79-078A-5F75-B291BB052125}"/>
              </a:ext>
            </a:extLst>
          </xdr:cNvPr>
          <xdr:cNvCxnSpPr/>
        </xdr:nvCxnSpPr>
        <xdr:spPr>
          <a:xfrm>
            <a:off x="10884212" y="2957013"/>
            <a:ext cx="0" cy="452972"/>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36073E92-CDE1-D62B-6A4E-93AD2DE58E88}"/>
              </a:ext>
            </a:extLst>
          </xdr:cNvPr>
          <xdr:cNvCxnSpPr/>
        </xdr:nvCxnSpPr>
        <xdr:spPr>
          <a:xfrm>
            <a:off x="5073351" y="3149955"/>
            <a:ext cx="5816600"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1579380</xdr:colOff>
      <xdr:row>32</xdr:row>
      <xdr:rowOff>72588</xdr:rowOff>
    </xdr:from>
    <xdr:to>
      <xdr:col>7</xdr:col>
      <xdr:colOff>1579380</xdr:colOff>
      <xdr:row>33</xdr:row>
      <xdr:rowOff>140313</xdr:rowOff>
    </xdr:to>
    <xdr:cxnSp macro="">
      <xdr:nvCxnSpPr>
        <xdr:cNvPr id="14" name="Straight Arrow Connector 13">
          <a:extLst>
            <a:ext uri="{FF2B5EF4-FFF2-40B4-BE49-F238E27FC236}">
              <a16:creationId xmlns:a16="http://schemas.microsoft.com/office/drawing/2014/main" id="{D21E63ED-F73C-A040-AC5C-0B36C58825C8}"/>
            </a:ext>
          </a:extLst>
        </xdr:cNvPr>
        <xdr:cNvCxnSpPr/>
      </xdr:nvCxnSpPr>
      <xdr:spPr>
        <a:xfrm>
          <a:off x="4803226" y="11365819"/>
          <a:ext cx="0" cy="243571"/>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1573030</xdr:colOff>
      <xdr:row>37</xdr:row>
      <xdr:rowOff>66238</xdr:rowOff>
    </xdr:from>
    <xdr:to>
      <xdr:col>7</xdr:col>
      <xdr:colOff>1573030</xdr:colOff>
      <xdr:row>38</xdr:row>
      <xdr:rowOff>133963</xdr:rowOff>
    </xdr:to>
    <xdr:cxnSp macro="">
      <xdr:nvCxnSpPr>
        <xdr:cNvPr id="15" name="Straight Arrow Connector 14">
          <a:extLst>
            <a:ext uri="{FF2B5EF4-FFF2-40B4-BE49-F238E27FC236}">
              <a16:creationId xmlns:a16="http://schemas.microsoft.com/office/drawing/2014/main" id="{05508B99-0EBB-394B-B7B7-3B0170C1E635}"/>
            </a:ext>
          </a:extLst>
        </xdr:cNvPr>
        <xdr:cNvCxnSpPr/>
      </xdr:nvCxnSpPr>
      <xdr:spPr>
        <a:xfrm>
          <a:off x="4796876" y="12629469"/>
          <a:ext cx="0" cy="243571"/>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15119</xdr:colOff>
      <xdr:row>17</xdr:row>
      <xdr:rowOff>111758</xdr:rowOff>
    </xdr:from>
    <xdr:to>
      <xdr:col>16</xdr:col>
      <xdr:colOff>1572381</xdr:colOff>
      <xdr:row>18</xdr:row>
      <xdr:rowOff>188582</xdr:rowOff>
    </xdr:to>
    <xdr:grpSp>
      <xdr:nvGrpSpPr>
        <xdr:cNvPr id="16" name="Group 15">
          <a:extLst>
            <a:ext uri="{FF2B5EF4-FFF2-40B4-BE49-F238E27FC236}">
              <a16:creationId xmlns:a16="http://schemas.microsoft.com/office/drawing/2014/main" id="{37A561C7-2514-A94E-BBE6-103D7F4256FA}"/>
            </a:ext>
          </a:extLst>
        </xdr:cNvPr>
        <xdr:cNvGrpSpPr/>
      </xdr:nvGrpSpPr>
      <xdr:grpSpPr>
        <a:xfrm>
          <a:off x="4320419" y="6893558"/>
          <a:ext cx="6234037" cy="457824"/>
          <a:chOff x="4918506" y="3147633"/>
          <a:chExt cx="4312311" cy="254608"/>
        </a:xfrm>
      </xdr:grpSpPr>
      <xdr:cxnSp macro="">
        <xdr:nvCxnSpPr>
          <xdr:cNvPr id="17" name="Straight Arrow Connector 16">
            <a:extLst>
              <a:ext uri="{FF2B5EF4-FFF2-40B4-BE49-F238E27FC236}">
                <a16:creationId xmlns:a16="http://schemas.microsoft.com/office/drawing/2014/main" id="{E46D86E2-B64E-3B3D-C4CF-FA901837989D}"/>
              </a:ext>
            </a:extLst>
          </xdr:cNvPr>
          <xdr:cNvCxnSpPr/>
        </xdr:nvCxnSpPr>
        <xdr:spPr>
          <a:xfrm>
            <a:off x="4920929" y="3147633"/>
            <a:ext cx="0" cy="25460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Straight Arrow Connector 17">
            <a:extLst>
              <a:ext uri="{FF2B5EF4-FFF2-40B4-BE49-F238E27FC236}">
                <a16:creationId xmlns:a16="http://schemas.microsoft.com/office/drawing/2014/main" id="{3CA8C3DE-8768-F9F9-499E-4D161C18AA3F}"/>
              </a:ext>
            </a:extLst>
          </xdr:cNvPr>
          <xdr:cNvCxnSpPr/>
        </xdr:nvCxnSpPr>
        <xdr:spPr>
          <a:xfrm>
            <a:off x="9230198" y="3150273"/>
            <a:ext cx="0" cy="249146"/>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1F0D1B16-1591-A159-52C7-301752297D3F}"/>
              </a:ext>
            </a:extLst>
          </xdr:cNvPr>
          <xdr:cNvCxnSpPr/>
        </xdr:nvCxnSpPr>
        <xdr:spPr>
          <a:xfrm>
            <a:off x="4918506" y="3149955"/>
            <a:ext cx="431231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23342</xdr:colOff>
      <xdr:row>15</xdr:row>
      <xdr:rowOff>14229</xdr:rowOff>
    </xdr:from>
    <xdr:to>
      <xdr:col>13</xdr:col>
      <xdr:colOff>23342</xdr:colOff>
      <xdr:row>17</xdr:row>
      <xdr:rowOff>120953</xdr:rowOff>
    </xdr:to>
    <xdr:cxnSp macro="">
      <xdr:nvCxnSpPr>
        <xdr:cNvPr id="21" name="Straight Connector 47">
          <a:extLst>
            <a:ext uri="{FF2B5EF4-FFF2-40B4-BE49-F238E27FC236}">
              <a16:creationId xmlns:a16="http://schemas.microsoft.com/office/drawing/2014/main" id="{A32626B8-D626-1649-A94F-C178C103B77E}"/>
            </a:ext>
          </a:extLst>
        </xdr:cNvPr>
        <xdr:cNvCxnSpPr/>
      </xdr:nvCxnSpPr>
      <xdr:spPr>
        <a:xfrm>
          <a:off x="7734056" y="5698991"/>
          <a:ext cx="0" cy="8324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17834</xdr:colOff>
      <xdr:row>4</xdr:row>
      <xdr:rowOff>82598</xdr:rowOff>
    </xdr:from>
    <xdr:to>
      <xdr:col>21</xdr:col>
      <xdr:colOff>857930</xdr:colOff>
      <xdr:row>7</xdr:row>
      <xdr:rowOff>23404</xdr:rowOff>
    </xdr:to>
    <xdr:sp macro="" textlink="">
      <xdr:nvSpPr>
        <xdr:cNvPr id="7" name="Rounded Rectangle 1">
          <a:extLst>
            <a:ext uri="{FF2B5EF4-FFF2-40B4-BE49-F238E27FC236}">
              <a16:creationId xmlns:a16="http://schemas.microsoft.com/office/drawing/2014/main" id="{1EF2DD9A-6EFF-E147-BFDD-3939B73AF657}"/>
            </a:ext>
            <a:ext uri="{147F2762-F138-4A5C-976F-8EAC2B608ADB}">
              <a16:predDERef xmlns:a16="http://schemas.microsoft.com/office/drawing/2014/main" pred="{A32626B8-D626-1649-A94F-C178C103B77E}"/>
            </a:ext>
          </a:extLst>
        </xdr:cNvPr>
        <xdr:cNvSpPr/>
      </xdr:nvSpPr>
      <xdr:spPr>
        <a:xfrm>
          <a:off x="278793" y="1648351"/>
          <a:ext cx="16271466" cy="1367382"/>
        </a:xfrm>
        <a:prstGeom prst="roundRect">
          <a:avLst>
            <a:gd name="adj" fmla="val 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600" b="1" i="0" u="none" strike="noStrike">
              <a:solidFill>
                <a:schemeClr val="bg1"/>
              </a:solidFill>
              <a:latin typeface="Arial" panose="020B0604020202020204" pitchFamily="34" charset="0"/>
              <a:cs typeface="Arial" panose="020B0604020202020204" pitchFamily="34" charset="0"/>
            </a:rPr>
            <a:t>High growth companies between $10M-$50M range between 10-30%</a:t>
          </a:r>
        </a:p>
        <a:p>
          <a:pPr marL="0" indent="0" algn="ctr"/>
          <a:r>
            <a:rPr lang="en-US" sz="1600" b="1" i="0" u="none" strike="noStrike">
              <a:solidFill>
                <a:schemeClr val="bg1"/>
              </a:solidFill>
              <a:latin typeface="Arial" panose="020B0604020202020204" pitchFamily="34" charset="0"/>
              <a:cs typeface="Arial" panose="020B0604020202020204" pitchFamily="34" charset="0"/>
            </a:rPr>
            <a:t>Leveraging outsourced model</a:t>
          </a:r>
        </a:p>
      </xdr:txBody>
    </xdr:sp>
    <xdr:clientData/>
  </xdr:twoCellAnchor>
  <xdr:twoCellAnchor>
    <xdr:from>
      <xdr:col>0</xdr:col>
      <xdr:colOff>156575</xdr:colOff>
      <xdr:row>3</xdr:row>
      <xdr:rowOff>342900</xdr:rowOff>
    </xdr:from>
    <xdr:to>
      <xdr:col>22</xdr:col>
      <xdr:colOff>69589</xdr:colOff>
      <xdr:row>45</xdr:row>
      <xdr:rowOff>114300</xdr:rowOff>
    </xdr:to>
    <xdr:sp macro="" textlink="">
      <xdr:nvSpPr>
        <xdr:cNvPr id="29" name="Rectangle 48">
          <a:extLst>
            <a:ext uri="{FF2B5EF4-FFF2-40B4-BE49-F238E27FC236}">
              <a16:creationId xmlns:a16="http://schemas.microsoft.com/office/drawing/2014/main" id="{302EE81F-9242-494E-A3B3-D248008F5BBA}"/>
            </a:ext>
          </a:extLst>
        </xdr:cNvPr>
        <xdr:cNvSpPr/>
      </xdr:nvSpPr>
      <xdr:spPr>
        <a:xfrm>
          <a:off x="156575" y="1539911"/>
          <a:ext cx="16568991" cy="13069906"/>
        </a:xfrm>
        <a:prstGeom prst="rect">
          <a:avLst/>
        </a:prstGeom>
        <a:noFill/>
        <a:ln>
          <a:solidFill>
            <a:schemeClr val="bg2">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22</xdr:col>
      <xdr:colOff>492836</xdr:colOff>
      <xdr:row>3</xdr:row>
      <xdr:rowOff>322238</xdr:rowOff>
    </xdr:from>
    <xdr:to>
      <xdr:col>25</xdr:col>
      <xdr:colOff>37910</xdr:colOff>
      <xdr:row>18</xdr:row>
      <xdr:rowOff>56866</xdr:rowOff>
    </xdr:to>
    <xdr:sp macro="" textlink="">
      <xdr:nvSpPr>
        <xdr:cNvPr id="32" name="Rectangle 48">
          <a:extLst>
            <a:ext uri="{FF2B5EF4-FFF2-40B4-BE49-F238E27FC236}">
              <a16:creationId xmlns:a16="http://schemas.microsoft.com/office/drawing/2014/main" id="{7C848E1A-CF8D-5649-B4A1-8EB04933A215}"/>
            </a:ext>
          </a:extLst>
        </xdr:cNvPr>
        <xdr:cNvSpPr/>
      </xdr:nvSpPr>
      <xdr:spPr>
        <a:xfrm>
          <a:off x="16050336" y="1531762"/>
          <a:ext cx="5834598" cy="5298437"/>
        </a:xfrm>
        <a:prstGeom prst="rect">
          <a:avLst/>
        </a:prstGeom>
        <a:noFill/>
        <a:ln>
          <a:solidFill>
            <a:schemeClr val="bg2">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17</xdr:col>
      <xdr:colOff>171943</xdr:colOff>
      <xdr:row>27</xdr:row>
      <xdr:rowOff>287356</xdr:rowOff>
    </xdr:from>
    <xdr:to>
      <xdr:col>17</xdr:col>
      <xdr:colOff>171943</xdr:colOff>
      <xdr:row>28</xdr:row>
      <xdr:rowOff>171622</xdr:rowOff>
    </xdr:to>
    <xdr:cxnSp macro="">
      <xdr:nvCxnSpPr>
        <xdr:cNvPr id="65" name="Straight Arrow Connector 24">
          <a:extLst>
            <a:ext uri="{FF2B5EF4-FFF2-40B4-BE49-F238E27FC236}">
              <a16:creationId xmlns:a16="http://schemas.microsoft.com/office/drawing/2014/main" id="{02367D30-EB1F-8C4C-98F9-466A6838F3F8}"/>
            </a:ext>
          </a:extLst>
        </xdr:cNvPr>
        <xdr:cNvCxnSpPr/>
      </xdr:nvCxnSpPr>
      <xdr:spPr>
        <a:xfrm>
          <a:off x="12282709" y="9795194"/>
          <a:ext cx="0" cy="479221"/>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358666</xdr:colOff>
      <xdr:row>27</xdr:row>
      <xdr:rowOff>287356</xdr:rowOff>
    </xdr:from>
    <xdr:to>
      <xdr:col>20</xdr:col>
      <xdr:colOff>358666</xdr:colOff>
      <xdr:row>28</xdr:row>
      <xdr:rowOff>171622</xdr:rowOff>
    </xdr:to>
    <xdr:cxnSp macro="">
      <xdr:nvCxnSpPr>
        <xdr:cNvPr id="68" name="Straight Arrow Connector 25">
          <a:extLst>
            <a:ext uri="{FF2B5EF4-FFF2-40B4-BE49-F238E27FC236}">
              <a16:creationId xmlns:a16="http://schemas.microsoft.com/office/drawing/2014/main" id="{A54211BE-E9F0-2743-842E-580E0339E3F6}"/>
            </a:ext>
          </a:extLst>
        </xdr:cNvPr>
        <xdr:cNvCxnSpPr/>
      </xdr:nvCxnSpPr>
      <xdr:spPr>
        <a:xfrm>
          <a:off x="15135288" y="9795194"/>
          <a:ext cx="0" cy="479221"/>
        </a:xfrm>
        <a:prstGeom prst="straightConnector1">
          <a:avLst/>
        </a:prstGeom>
        <a:ln>
          <a:solidFill>
            <a:schemeClr val="bg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50800</xdr:colOff>
      <xdr:row>1</xdr:row>
      <xdr:rowOff>15240</xdr:rowOff>
    </xdr:from>
    <xdr:to>
      <xdr:col>2</xdr:col>
      <xdr:colOff>711312</xdr:colOff>
      <xdr:row>1</xdr:row>
      <xdr:rowOff>440403</xdr:rowOff>
    </xdr:to>
    <xdr:pic>
      <xdr:nvPicPr>
        <xdr:cNvPr id="8" name="Picture 7">
          <a:extLst>
            <a:ext uri="{FF2B5EF4-FFF2-40B4-BE49-F238E27FC236}">
              <a16:creationId xmlns:a16="http://schemas.microsoft.com/office/drawing/2014/main" id="{126713EB-3E95-634E-8BF8-CD4D8B9A8EE1}"/>
            </a:ext>
          </a:extLst>
        </xdr:cNvPr>
        <xdr:cNvPicPr>
          <a:picLocks noChangeAspect="1"/>
        </xdr:cNvPicPr>
      </xdr:nvPicPr>
      <xdr:blipFill>
        <a:blip xmlns:r="http://schemas.openxmlformats.org/officeDocument/2006/relationships" r:embed="rId1"/>
        <a:stretch>
          <a:fillRect/>
        </a:stretch>
      </xdr:blipFill>
      <xdr:spPr>
        <a:xfrm>
          <a:off x="233680" y="208280"/>
          <a:ext cx="802752" cy="425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73660</xdr:colOff>
      <xdr:row>1</xdr:row>
      <xdr:rowOff>10160</xdr:rowOff>
    </xdr:from>
    <xdr:to>
      <xdr:col>1</xdr:col>
      <xdr:colOff>873872</xdr:colOff>
      <xdr:row>1</xdr:row>
      <xdr:rowOff>432783</xdr:rowOff>
    </xdr:to>
    <xdr:pic>
      <xdr:nvPicPr>
        <xdr:cNvPr id="2" name="Picture 1">
          <a:extLst>
            <a:ext uri="{FF2B5EF4-FFF2-40B4-BE49-F238E27FC236}">
              <a16:creationId xmlns:a16="http://schemas.microsoft.com/office/drawing/2014/main" id="{D9A90BA4-AD7C-CA47-A151-C8887EE6E476}"/>
            </a:ext>
          </a:extLst>
        </xdr:cNvPr>
        <xdr:cNvPicPr>
          <a:picLocks noChangeAspect="1"/>
        </xdr:cNvPicPr>
      </xdr:nvPicPr>
      <xdr:blipFill>
        <a:blip xmlns:r="http://schemas.openxmlformats.org/officeDocument/2006/relationships" r:embed="rId1"/>
        <a:stretch>
          <a:fillRect/>
        </a:stretch>
      </xdr:blipFill>
      <xdr:spPr>
        <a:xfrm>
          <a:off x="226060" y="203200"/>
          <a:ext cx="800212" cy="4226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215899</xdr:colOff>
      <xdr:row>51</xdr:row>
      <xdr:rowOff>180397</xdr:rowOff>
    </xdr:from>
    <xdr:to>
      <xdr:col>18</xdr:col>
      <xdr:colOff>16932</xdr:colOff>
      <xdr:row>62</xdr:row>
      <xdr:rowOff>110435</xdr:rowOff>
    </xdr:to>
    <xdr:sp macro="" textlink="">
      <xdr:nvSpPr>
        <xdr:cNvPr id="4" name="Rounded Rectangle 3">
          <a:extLst>
            <a:ext uri="{FF2B5EF4-FFF2-40B4-BE49-F238E27FC236}">
              <a16:creationId xmlns:a16="http://schemas.microsoft.com/office/drawing/2014/main" id="{B545035D-999B-276A-7EA9-0D5DBDC4C155}"/>
            </a:ext>
            <a:ext uri="{147F2762-F138-4A5C-976F-8EAC2B608ADB}">
              <a16:predDERef xmlns:a16="http://schemas.microsoft.com/office/drawing/2014/main" pred="{E1566938-7D98-1249-8DBE-CD6E44EB4191}"/>
            </a:ext>
          </a:extLst>
        </xdr:cNvPr>
        <xdr:cNvSpPr/>
      </xdr:nvSpPr>
      <xdr:spPr>
        <a:xfrm>
          <a:off x="215899" y="18954310"/>
          <a:ext cx="30474294" cy="2083516"/>
        </a:xfrm>
        <a:prstGeom prst="roundRect">
          <a:avLst>
            <a:gd name="adj" fmla="val 10152"/>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182880" tIns="182880" rIns="182880" bIns="182880" rtlCol="0" anchor="t">
          <a:noAutofit/>
        </a:bodyPr>
        <a:lstStyle/>
        <a:p>
          <a:pPr marL="0" indent="0" algn="l"/>
          <a:endParaRPr lang="en-US" sz="1200" b="0" i="0" u="none" strike="noStrike">
            <a:solidFill>
              <a:schemeClr val="tx1"/>
            </a:solidFill>
            <a:latin typeface="Arial" panose="020B0604020202020204" pitchFamily="34" charset="0"/>
            <a:ea typeface="+mn-lt"/>
            <a:cs typeface="Arial" panose="020B0604020202020204" pitchFamily="34" charset="0"/>
          </a:endParaRPr>
        </a:p>
        <a:p>
          <a:pPr marL="0" indent="0" algn="l"/>
          <a:endParaRPr lang="en-US" sz="1200" b="0" i="0" u="none" strike="noStrike">
            <a:solidFill>
              <a:schemeClr val="tx1"/>
            </a:solidFill>
            <a:latin typeface="Arial" panose="020B0604020202020204" pitchFamily="34" charset="0"/>
            <a:ea typeface="+mn-lt"/>
            <a:cs typeface="Arial" panose="020B0604020202020204" pitchFamily="34" charset="0"/>
          </a:endParaRPr>
        </a:p>
        <a:p>
          <a:pPr marL="0" indent="0" algn="l"/>
          <a:r>
            <a:rPr lang="en-US" sz="1200">
              <a:solidFill>
                <a:schemeClr val="tx1"/>
              </a:solidFill>
              <a:latin typeface="Arial" panose="020B0604020202020204" pitchFamily="34" charset="0"/>
              <a:ea typeface="+mn-lt"/>
              <a:cs typeface="Arial" panose="020B0604020202020204" pitchFamily="34" charset="0"/>
            </a:rPr>
            <a:t>On average, the value of a Demand Unit declines substantially after 30 days and that most leads will be touched and fully closed out/dispositioned within 90 days. We assume the majority of opportunities to be created by new demand units will take place in month 1. These leads remain open for two more months for the stragglers.</a:t>
          </a:r>
          <a:endPar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endParaRPr>
        </a:p>
        <a:p>
          <a:pPr marL="0" indent="0" algn="l"/>
          <a:r>
            <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rPr>
            <a:t>If not converted to early stage Opportunity by day 90, it will be sent back to marketing for nurturing/recycling. This is why you see the available Demand  Unit pool stabilize after 3rd month.</a:t>
          </a:r>
        </a:p>
        <a:p>
          <a:pPr marL="0" indent="0" algn="l"/>
          <a:r>
            <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rPr>
            <a:t>On average, we expect that 20% of all Demand Units will be converted to opportunities in the pipeline. This assumes more than 90% are accepted and actively worked by a BDR/SDR/Rep; that 50% of those being worked will be connected with and result in a scheduled web demo / sales appt / pricing discovery and that no more than 10% of those web demos / appts will be rejected by account reps.</a:t>
          </a:r>
        </a:p>
        <a:p>
          <a:pPr marL="0" indent="0" algn="l"/>
          <a:r>
            <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rPr>
            <a:t>On average, we expect the full Demand Unit to CWS cycle to be less than 180 days - 90 pre-opportunity, 90 post opportunity to sale.</a:t>
          </a:r>
        </a:p>
        <a:p>
          <a:pPr marL="0" indent="0" algn="l"/>
          <a:endPar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endParaRPr>
        </a:p>
        <a:p>
          <a:pPr marL="0" indent="0" algn="l"/>
          <a:r>
            <a:rPr lang="en-US" sz="1200" b="0" i="0" u="none" strike="noStrike">
              <a:solidFill>
                <a:schemeClr val="tx1"/>
              </a:solidFill>
              <a:latin typeface="Arial" panose="020B0604020202020204" pitchFamily="34" charset="0"/>
              <a:ea typeface="Calibri" panose="020F0502020204030204" pitchFamily="34" charset="0"/>
              <a:cs typeface="Arial" panose="020B0604020202020204" pitchFamily="34" charset="0"/>
            </a:rPr>
            <a:t>https://www.chilipiper.com/resources/blog/speed-to-lead-statistics</a:t>
          </a:r>
        </a:p>
      </xdr:txBody>
    </xdr:sp>
    <xdr:clientData/>
  </xdr:twoCellAnchor>
  <xdr:twoCellAnchor>
    <xdr:from>
      <xdr:col>1</xdr:col>
      <xdr:colOff>181186</xdr:colOff>
      <xdr:row>51</xdr:row>
      <xdr:rowOff>9081</xdr:rowOff>
    </xdr:from>
    <xdr:to>
      <xdr:col>1</xdr:col>
      <xdr:colOff>1801397</xdr:colOff>
      <xdr:row>53</xdr:row>
      <xdr:rowOff>86051</xdr:rowOff>
    </xdr:to>
    <xdr:sp macro="" textlink="">
      <xdr:nvSpPr>
        <xdr:cNvPr id="13" name="Rounded Rectangle 12">
          <a:extLst>
            <a:ext uri="{FF2B5EF4-FFF2-40B4-BE49-F238E27FC236}">
              <a16:creationId xmlns:a16="http://schemas.microsoft.com/office/drawing/2014/main" id="{3E923F07-D265-5C4E-0EDA-8BC5B560191A}"/>
            </a:ext>
          </a:extLst>
        </xdr:cNvPr>
        <xdr:cNvSpPr/>
      </xdr:nvSpPr>
      <xdr:spPr>
        <a:xfrm>
          <a:off x="435186" y="19150521"/>
          <a:ext cx="1620211" cy="483370"/>
        </a:xfrm>
        <a:prstGeom prst="roundRect">
          <a:avLst>
            <a:gd name="adj" fmla="val 50000"/>
          </a:avLst>
        </a:prstGeom>
        <a:solidFill>
          <a:schemeClr val="accent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i="0" u="none" strike="noStrike">
              <a:solidFill>
                <a:schemeClr val="bg2"/>
              </a:solidFill>
              <a:latin typeface="Arial" panose="020B0604020202020204" pitchFamily="34" charset="0"/>
              <a:ea typeface="Calibri" panose="020F0502020204030204" pitchFamily="34" charset="0"/>
              <a:cs typeface="Arial" panose="020B0604020202020204" pitchFamily="34" charset="0"/>
            </a:rPr>
            <a:t>Assumptions:</a:t>
          </a:r>
          <a:endParaRPr lang="en-US" sz="1400" b="1" i="0" u="none" strike="noStrike">
            <a:solidFill>
              <a:schemeClr val="bg2"/>
            </a:solidFill>
            <a:latin typeface="Arial" panose="020B0604020202020204" pitchFamily="34" charset="0"/>
            <a:ea typeface="+mn-lt"/>
            <a:cs typeface="Arial" panose="020B0604020202020204" pitchFamily="34" charset="0"/>
          </a:endParaRPr>
        </a:p>
      </xdr:txBody>
    </xdr:sp>
    <xdr:clientData/>
  </xdr:twoCellAnchor>
  <xdr:twoCellAnchor editAs="oneCell">
    <xdr:from>
      <xdr:col>1</xdr:col>
      <xdr:colOff>40640</xdr:colOff>
      <xdr:row>1</xdr:row>
      <xdr:rowOff>20320</xdr:rowOff>
    </xdr:from>
    <xdr:to>
      <xdr:col>1</xdr:col>
      <xdr:colOff>840852</xdr:colOff>
      <xdr:row>1</xdr:row>
      <xdr:rowOff>442943</xdr:rowOff>
    </xdr:to>
    <xdr:pic>
      <xdr:nvPicPr>
        <xdr:cNvPr id="2" name="Picture 1">
          <a:extLst>
            <a:ext uri="{FF2B5EF4-FFF2-40B4-BE49-F238E27FC236}">
              <a16:creationId xmlns:a16="http://schemas.microsoft.com/office/drawing/2014/main" id="{8A62A651-50FF-D44F-A89F-8B275498366E}"/>
            </a:ext>
          </a:extLst>
        </xdr:cNvPr>
        <xdr:cNvPicPr>
          <a:picLocks noChangeAspect="1"/>
        </xdr:cNvPicPr>
      </xdr:nvPicPr>
      <xdr:blipFill>
        <a:blip xmlns:r="http://schemas.openxmlformats.org/officeDocument/2006/relationships" r:embed="rId1"/>
        <a:stretch>
          <a:fillRect/>
        </a:stretch>
      </xdr:blipFill>
      <xdr:spPr>
        <a:xfrm>
          <a:off x="223520" y="213360"/>
          <a:ext cx="800212" cy="4226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7</xdr:col>
      <xdr:colOff>311148</xdr:colOff>
      <xdr:row>17</xdr:row>
      <xdr:rowOff>811</xdr:rowOff>
    </xdr:from>
    <xdr:ext cx="10241280" cy="4480560"/>
    <xdr:graphicFrame macro="">
      <xdr:nvGraphicFramePr>
        <xdr:cNvPr id="6"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311148</xdr:colOff>
      <xdr:row>31</xdr:row>
      <xdr:rowOff>365125</xdr:rowOff>
    </xdr:from>
    <xdr:ext cx="10241280" cy="4480560"/>
    <xdr:graphicFrame macro="">
      <xdr:nvGraphicFramePr>
        <xdr:cNvPr id="8" name="Chart 2">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twoCellAnchor>
    <xdr:from>
      <xdr:col>2</xdr:col>
      <xdr:colOff>506364</xdr:colOff>
      <xdr:row>30</xdr:row>
      <xdr:rowOff>272955</xdr:rowOff>
    </xdr:from>
    <xdr:to>
      <xdr:col>2</xdr:col>
      <xdr:colOff>506364</xdr:colOff>
      <xdr:row>31</xdr:row>
      <xdr:rowOff>353284</xdr:rowOff>
    </xdr:to>
    <xdr:cxnSp macro="">
      <xdr:nvCxnSpPr>
        <xdr:cNvPr id="7" name="Straight Arrow Connector 20">
          <a:extLst>
            <a:ext uri="{FF2B5EF4-FFF2-40B4-BE49-F238E27FC236}">
              <a16:creationId xmlns:a16="http://schemas.microsoft.com/office/drawing/2014/main" id="{86883BD5-4791-607D-C3CD-7A35ED217DF8}"/>
            </a:ext>
          </a:extLst>
        </xdr:cNvPr>
        <xdr:cNvCxnSpPr/>
      </xdr:nvCxnSpPr>
      <xdr:spPr>
        <a:xfrm flipV="1">
          <a:off x="5007066" y="10722604"/>
          <a:ext cx="0" cy="36997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1930400</xdr:colOff>
      <xdr:row>31</xdr:row>
      <xdr:rowOff>365125</xdr:rowOff>
    </xdr:from>
    <xdr:ext cx="3291840" cy="640080"/>
    <xdr:sp macro="" textlink="">
      <xdr:nvSpPr>
        <xdr:cNvPr id="9" name="Shape 17">
          <a:extLst>
            <a:ext uri="{FF2B5EF4-FFF2-40B4-BE49-F238E27FC236}">
              <a16:creationId xmlns:a16="http://schemas.microsoft.com/office/drawing/2014/main" id="{6413C337-B020-EB42-A200-B0075DE0C78F}"/>
            </a:ext>
          </a:extLst>
        </xdr:cNvPr>
        <xdr:cNvSpPr txBox="1"/>
      </xdr:nvSpPr>
      <xdr:spPr>
        <a:xfrm>
          <a:off x="2184400" y="11066992"/>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Your </a:t>
          </a:r>
          <a:r>
            <a:rPr lang="en-US" sz="1200" b="1">
              <a:solidFill>
                <a:schemeClr val="tx1"/>
              </a:solidFill>
              <a:latin typeface="Arial" panose="020B0604020202020204" pitchFamily="34" charset="0"/>
              <a:ea typeface="Avenir"/>
              <a:cs typeface="Arial" panose="020B0604020202020204" pitchFamily="34" charset="0"/>
              <a:sym typeface="Avenir"/>
            </a:rPr>
            <a:t>monthly totals </a:t>
          </a:r>
          <a:r>
            <a:rPr lang="en-US" sz="1200" b="0">
              <a:solidFill>
                <a:schemeClr val="tx1"/>
              </a:solidFill>
              <a:latin typeface="Arial" panose="020B0604020202020204" pitchFamily="34" charset="0"/>
              <a:ea typeface="Avenir"/>
              <a:cs typeface="Arial" panose="020B0604020202020204" pitchFamily="34" charset="0"/>
              <a:sym typeface="Avenir"/>
            </a:rPr>
            <a:t>will </a:t>
          </a:r>
        </a:p>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automatically populate here.</a:t>
          </a:r>
          <a:endParaRPr lang="en-US" sz="16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2646045</xdr:colOff>
      <xdr:row>4</xdr:row>
      <xdr:rowOff>449580</xdr:rowOff>
    </xdr:from>
    <xdr:to>
      <xdr:col>2</xdr:col>
      <xdr:colOff>-1</xdr:colOff>
      <xdr:row>7</xdr:row>
      <xdr:rowOff>379104</xdr:rowOff>
    </xdr:to>
    <xdr:cxnSp macro="">
      <xdr:nvCxnSpPr>
        <xdr:cNvPr id="22" name="Elbow Connector 21">
          <a:extLst>
            <a:ext uri="{FF2B5EF4-FFF2-40B4-BE49-F238E27FC236}">
              <a16:creationId xmlns:a16="http://schemas.microsoft.com/office/drawing/2014/main" id="{758CF4F6-7990-F249-9356-037E43853335}"/>
            </a:ext>
          </a:extLst>
        </xdr:cNvPr>
        <xdr:cNvCxnSpPr>
          <a:cxnSpLocks/>
          <a:stCxn id="10" idx="2"/>
        </xdr:cNvCxnSpPr>
      </xdr:nvCxnSpPr>
      <xdr:spPr>
        <a:xfrm rot="16200000" flipH="1">
          <a:off x="2872735" y="2013590"/>
          <a:ext cx="1186824" cy="1183004"/>
        </a:xfrm>
        <a:prstGeom prst="bentConnector3">
          <a:avLst>
            <a:gd name="adj1" fmla="val 5000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635885</xdr:colOff>
      <xdr:row>4</xdr:row>
      <xdr:rowOff>417015</xdr:rowOff>
    </xdr:from>
    <xdr:to>
      <xdr:col>3</xdr:col>
      <xdr:colOff>635888</xdr:colOff>
      <xdr:row>6</xdr:row>
      <xdr:rowOff>673854</xdr:rowOff>
    </xdr:to>
    <xdr:cxnSp macro="">
      <xdr:nvCxnSpPr>
        <xdr:cNvPr id="23" name="Elbow Connector 22">
          <a:extLst>
            <a:ext uri="{FF2B5EF4-FFF2-40B4-BE49-F238E27FC236}">
              <a16:creationId xmlns:a16="http://schemas.microsoft.com/office/drawing/2014/main" id="{56277C85-77CD-4843-9F1B-D89079B06688}"/>
            </a:ext>
          </a:extLst>
        </xdr:cNvPr>
        <xdr:cNvCxnSpPr/>
      </xdr:nvCxnSpPr>
      <xdr:spPr>
        <a:xfrm rot="5400000">
          <a:off x="5695417" y="2431383"/>
          <a:ext cx="853739" cy="3"/>
        </a:xfrm>
        <a:prstGeom prst="bentConnector3">
          <a:avLst>
            <a:gd name="adj1" fmla="val 5000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1000125</xdr:colOff>
      <xdr:row>3</xdr:row>
      <xdr:rowOff>190500</xdr:rowOff>
    </xdr:from>
    <xdr:ext cx="3291840" cy="640080"/>
    <xdr:sp macro="" textlink="">
      <xdr:nvSpPr>
        <xdr:cNvPr id="10" name="Shape 17">
          <a:extLst>
            <a:ext uri="{FF2B5EF4-FFF2-40B4-BE49-F238E27FC236}">
              <a16:creationId xmlns:a16="http://schemas.microsoft.com/office/drawing/2014/main" id="{36B696B4-D870-5243-A1CC-B31099E075DA}"/>
            </a:ext>
          </a:extLst>
        </xdr:cNvPr>
        <xdr:cNvSpPr txBox="1"/>
      </xdr:nvSpPr>
      <xdr:spPr>
        <a:xfrm>
          <a:off x="1254125" y="1384300"/>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2</xdr:col>
      <xdr:colOff>715430</xdr:colOff>
      <xdr:row>3</xdr:row>
      <xdr:rowOff>190500</xdr:rowOff>
    </xdr:from>
    <xdr:ext cx="3291840" cy="640080"/>
    <xdr:sp macro="" textlink="">
      <xdr:nvSpPr>
        <xdr:cNvPr id="2" name="Shape 19">
          <a:extLst>
            <a:ext uri="{FF2B5EF4-FFF2-40B4-BE49-F238E27FC236}">
              <a16:creationId xmlns:a16="http://schemas.microsoft.com/office/drawing/2014/main" id="{27068076-27DB-4749-8CD8-F8CE712AF36B}"/>
            </a:ext>
          </a:extLst>
        </xdr:cNvPr>
        <xdr:cNvSpPr txBox="1"/>
      </xdr:nvSpPr>
      <xdr:spPr>
        <a:xfrm>
          <a:off x="5223930" y="1384300"/>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editAs="oneCell">
    <xdr:from>
      <xdr:col>1</xdr:col>
      <xdr:colOff>30480</xdr:colOff>
      <xdr:row>1</xdr:row>
      <xdr:rowOff>10160</xdr:rowOff>
    </xdr:from>
    <xdr:to>
      <xdr:col>1</xdr:col>
      <xdr:colOff>830692</xdr:colOff>
      <xdr:row>1</xdr:row>
      <xdr:rowOff>432783</xdr:rowOff>
    </xdr:to>
    <xdr:pic>
      <xdr:nvPicPr>
        <xdr:cNvPr id="4" name="Picture 3">
          <a:extLst>
            <a:ext uri="{FF2B5EF4-FFF2-40B4-BE49-F238E27FC236}">
              <a16:creationId xmlns:a16="http://schemas.microsoft.com/office/drawing/2014/main" id="{98E268CD-A2A9-8547-8B5E-9AEA5E083894}"/>
            </a:ext>
          </a:extLst>
        </xdr:cNvPr>
        <xdr:cNvPicPr>
          <a:picLocks noChangeAspect="1"/>
        </xdr:cNvPicPr>
      </xdr:nvPicPr>
      <xdr:blipFill>
        <a:blip xmlns:r="http://schemas.openxmlformats.org/officeDocument/2006/relationships" r:embed="rId3"/>
        <a:stretch>
          <a:fillRect/>
        </a:stretch>
      </xdr:blipFill>
      <xdr:spPr>
        <a:xfrm>
          <a:off x="233680" y="203200"/>
          <a:ext cx="800212" cy="4226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142874</xdr:colOff>
      <xdr:row>4</xdr:row>
      <xdr:rowOff>104774</xdr:rowOff>
    </xdr:from>
    <xdr:to>
      <xdr:col>12</xdr:col>
      <xdr:colOff>0</xdr:colOff>
      <xdr:row>21</xdr:row>
      <xdr:rowOff>300789</xdr:rowOff>
    </xdr:to>
    <xdr:graphicFrame macro="">
      <xdr:nvGraphicFramePr>
        <xdr:cNvPr id="6" name="Chart 5">
          <a:extLst>
            <a:ext uri="{FF2B5EF4-FFF2-40B4-BE49-F238E27FC236}">
              <a16:creationId xmlns:a16="http://schemas.microsoft.com/office/drawing/2014/main" id="{B586B785-B84C-7108-C355-7386F7CE6C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40640</xdr:colOff>
      <xdr:row>1</xdr:row>
      <xdr:rowOff>10160</xdr:rowOff>
    </xdr:from>
    <xdr:to>
      <xdr:col>1</xdr:col>
      <xdr:colOff>840852</xdr:colOff>
      <xdr:row>1</xdr:row>
      <xdr:rowOff>432783</xdr:rowOff>
    </xdr:to>
    <xdr:pic>
      <xdr:nvPicPr>
        <xdr:cNvPr id="3" name="Picture 2">
          <a:extLst>
            <a:ext uri="{FF2B5EF4-FFF2-40B4-BE49-F238E27FC236}">
              <a16:creationId xmlns:a16="http://schemas.microsoft.com/office/drawing/2014/main" id="{4623834B-492A-7F40-8618-929BAE00BB6B}"/>
            </a:ext>
          </a:extLst>
        </xdr:cNvPr>
        <xdr:cNvPicPr>
          <a:picLocks noChangeAspect="1"/>
        </xdr:cNvPicPr>
      </xdr:nvPicPr>
      <xdr:blipFill>
        <a:blip xmlns:r="http://schemas.openxmlformats.org/officeDocument/2006/relationships" r:embed="rId2"/>
        <a:stretch>
          <a:fillRect/>
        </a:stretch>
      </xdr:blipFill>
      <xdr:spPr>
        <a:xfrm>
          <a:off x="223520" y="203200"/>
          <a:ext cx="800212" cy="422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458860</xdr:colOff>
      <xdr:row>27</xdr:row>
      <xdr:rowOff>8296</xdr:rowOff>
    </xdr:from>
    <xdr:ext cx="10241280" cy="5486400"/>
    <xdr:graphicFrame macro="">
      <xdr:nvGraphicFramePr>
        <xdr:cNvPr id="3" name="Chart 3">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982096</xdr:colOff>
      <xdr:row>3</xdr:row>
      <xdr:rowOff>192575</xdr:rowOff>
    </xdr:from>
    <xdr:ext cx="3291840" cy="640080"/>
    <xdr:sp macro="" textlink="">
      <xdr:nvSpPr>
        <xdr:cNvPr id="5" name="Shape 17">
          <a:extLst>
            <a:ext uri="{FF2B5EF4-FFF2-40B4-BE49-F238E27FC236}">
              <a16:creationId xmlns:a16="http://schemas.microsoft.com/office/drawing/2014/main" id="{00000000-0008-0000-0200-000011000000}"/>
            </a:ext>
          </a:extLst>
        </xdr:cNvPr>
        <xdr:cNvSpPr txBox="1"/>
      </xdr:nvSpPr>
      <xdr:spPr>
        <a:xfrm>
          <a:off x="1236096" y="1386375"/>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1</xdr:col>
      <xdr:colOff>985839</xdr:colOff>
      <xdr:row>34</xdr:row>
      <xdr:rowOff>19242</xdr:rowOff>
    </xdr:from>
    <xdr:ext cx="3291840" cy="640080"/>
    <xdr:sp macro="" textlink="">
      <xdr:nvSpPr>
        <xdr:cNvPr id="4" name="Shape 17">
          <a:extLst>
            <a:ext uri="{FF2B5EF4-FFF2-40B4-BE49-F238E27FC236}">
              <a16:creationId xmlns:a16="http://schemas.microsoft.com/office/drawing/2014/main" id="{F8BD64CC-EE71-7C4E-897C-E505CB84C33E}"/>
            </a:ext>
          </a:extLst>
        </xdr:cNvPr>
        <xdr:cNvSpPr txBox="1"/>
      </xdr:nvSpPr>
      <xdr:spPr>
        <a:xfrm>
          <a:off x="1236886" y="12364823"/>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Your </a:t>
          </a:r>
          <a:r>
            <a:rPr lang="en-US" sz="1200" b="1" i="0" u="none" strike="noStrike" cap="none">
              <a:solidFill>
                <a:schemeClr val="tx1"/>
              </a:solidFill>
              <a:latin typeface="Arial" panose="020B0604020202020204" pitchFamily="34" charset="0"/>
              <a:ea typeface="+mn-ea"/>
              <a:cs typeface="Arial" panose="020B0604020202020204" pitchFamily="34" charset="0"/>
              <a:sym typeface="Calibri"/>
            </a:rPr>
            <a:t>year-to-date totals </a:t>
          </a: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automatically populate here.</a:t>
          </a:r>
          <a:endParaRPr lang="en-US"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3</xdr:col>
      <xdr:colOff>698500</xdr:colOff>
      <xdr:row>4</xdr:row>
      <xdr:rowOff>444504</xdr:rowOff>
    </xdr:from>
    <xdr:to>
      <xdr:col>3</xdr:col>
      <xdr:colOff>698503</xdr:colOff>
      <xdr:row>7</xdr:row>
      <xdr:rowOff>0</xdr:rowOff>
    </xdr:to>
    <xdr:cxnSp macro="">
      <xdr:nvCxnSpPr>
        <xdr:cNvPr id="24" name="Elbow Connector 23">
          <a:extLst>
            <a:ext uri="{FF2B5EF4-FFF2-40B4-BE49-F238E27FC236}">
              <a16:creationId xmlns:a16="http://schemas.microsoft.com/office/drawing/2014/main" id="{C4B2D3C4-1FDD-61AC-2C89-82A859ECE4B4}"/>
            </a:ext>
          </a:extLst>
        </xdr:cNvPr>
        <xdr:cNvCxnSpPr/>
      </xdr:nvCxnSpPr>
      <xdr:spPr>
        <a:xfrm rot="5400000">
          <a:off x="5175254" y="2444750"/>
          <a:ext cx="850896" cy="3"/>
        </a:xfrm>
        <a:prstGeom prst="bentConnector3">
          <a:avLst>
            <a:gd name="adj1" fmla="val 5000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750713</xdr:colOff>
      <xdr:row>3</xdr:row>
      <xdr:rowOff>192575</xdr:rowOff>
    </xdr:from>
    <xdr:ext cx="3291840" cy="640080"/>
    <xdr:sp macro="" textlink="">
      <xdr:nvSpPr>
        <xdr:cNvPr id="9" name="Shape 19">
          <a:extLst>
            <a:ext uri="{FF2B5EF4-FFF2-40B4-BE49-F238E27FC236}">
              <a16:creationId xmlns:a16="http://schemas.microsoft.com/office/drawing/2014/main" id="{BF1B061E-8693-A24F-9580-C0979FEF9BE3}"/>
            </a:ext>
          </a:extLst>
        </xdr:cNvPr>
        <xdr:cNvSpPr txBox="1"/>
      </xdr:nvSpPr>
      <xdr:spPr>
        <a:xfrm>
          <a:off x="5259213" y="1386375"/>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2</xdr:col>
      <xdr:colOff>14766</xdr:colOff>
      <xdr:row>32</xdr:row>
      <xdr:rowOff>372534</xdr:rowOff>
    </xdr:from>
    <xdr:to>
      <xdr:col>2</xdr:col>
      <xdr:colOff>624366</xdr:colOff>
      <xdr:row>35</xdr:row>
      <xdr:rowOff>153016</xdr:rowOff>
    </xdr:to>
    <xdr:cxnSp macro="">
      <xdr:nvCxnSpPr>
        <xdr:cNvPr id="6" name="Elbow Connector 5">
          <a:extLst>
            <a:ext uri="{FF2B5EF4-FFF2-40B4-BE49-F238E27FC236}">
              <a16:creationId xmlns:a16="http://schemas.microsoft.com/office/drawing/2014/main" id="{4001C632-CAD8-8A50-640A-B57B34832A53}"/>
            </a:ext>
          </a:extLst>
        </xdr:cNvPr>
        <xdr:cNvCxnSpPr/>
      </xdr:nvCxnSpPr>
      <xdr:spPr>
        <a:xfrm flipV="1">
          <a:off x="4518836" y="12142185"/>
          <a:ext cx="609600" cy="548389"/>
        </a:xfrm>
        <a:prstGeom prst="bentConnector3">
          <a:avLst>
            <a:gd name="adj1" fmla="val 9977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2628016</xdr:colOff>
      <xdr:row>4</xdr:row>
      <xdr:rowOff>451655</xdr:rowOff>
    </xdr:from>
    <xdr:to>
      <xdr:col>1</xdr:col>
      <xdr:colOff>3830954</xdr:colOff>
      <xdr:row>7</xdr:row>
      <xdr:rowOff>361325</xdr:rowOff>
    </xdr:to>
    <xdr:cxnSp macro="">
      <xdr:nvCxnSpPr>
        <xdr:cNvPr id="12" name="Elbow Connector 11">
          <a:extLst>
            <a:ext uri="{FF2B5EF4-FFF2-40B4-BE49-F238E27FC236}">
              <a16:creationId xmlns:a16="http://schemas.microsoft.com/office/drawing/2014/main" id="{733A23F4-A7BA-184C-8678-9756D03EB71B}"/>
            </a:ext>
          </a:extLst>
        </xdr:cNvPr>
        <xdr:cNvCxnSpPr>
          <a:stCxn id="5" idx="2"/>
        </xdr:cNvCxnSpPr>
      </xdr:nvCxnSpPr>
      <xdr:spPr>
        <a:xfrm rot="16200000" flipH="1">
          <a:off x="2855550" y="2037681"/>
          <a:ext cx="1205070" cy="1202938"/>
        </a:xfrm>
        <a:prstGeom prst="bentConnector3">
          <a:avLst>
            <a:gd name="adj1" fmla="val 5000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20320</xdr:colOff>
      <xdr:row>1</xdr:row>
      <xdr:rowOff>10160</xdr:rowOff>
    </xdr:from>
    <xdr:to>
      <xdr:col>1</xdr:col>
      <xdr:colOff>820532</xdr:colOff>
      <xdr:row>1</xdr:row>
      <xdr:rowOff>432783</xdr:rowOff>
    </xdr:to>
    <xdr:pic>
      <xdr:nvPicPr>
        <xdr:cNvPr id="7" name="Picture 6">
          <a:extLst>
            <a:ext uri="{FF2B5EF4-FFF2-40B4-BE49-F238E27FC236}">
              <a16:creationId xmlns:a16="http://schemas.microsoft.com/office/drawing/2014/main" id="{1165E7C5-9255-184C-B6BC-2DD16C490808}"/>
            </a:ext>
          </a:extLst>
        </xdr:cNvPr>
        <xdr:cNvPicPr>
          <a:picLocks noChangeAspect="1"/>
        </xdr:cNvPicPr>
      </xdr:nvPicPr>
      <xdr:blipFill>
        <a:blip xmlns:r="http://schemas.openxmlformats.org/officeDocument/2006/relationships" r:embed="rId2"/>
        <a:stretch>
          <a:fillRect/>
        </a:stretch>
      </xdr:blipFill>
      <xdr:spPr>
        <a:xfrm>
          <a:off x="233680" y="203200"/>
          <a:ext cx="800212" cy="4226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5</xdr:col>
      <xdr:colOff>257175</xdr:colOff>
      <xdr:row>37</xdr:row>
      <xdr:rowOff>9655</xdr:rowOff>
    </xdr:from>
    <xdr:ext cx="10241280" cy="5486400"/>
    <xdr:graphicFrame macro="">
      <xdr:nvGraphicFramePr>
        <xdr:cNvPr id="4" name="Chart 4">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990600</xdr:colOff>
      <xdr:row>3</xdr:row>
      <xdr:rowOff>88900</xdr:rowOff>
    </xdr:from>
    <xdr:ext cx="3291840" cy="640080"/>
    <xdr:sp macro="" textlink="">
      <xdr:nvSpPr>
        <xdr:cNvPr id="5" name="Shape 17">
          <a:extLst>
            <a:ext uri="{FF2B5EF4-FFF2-40B4-BE49-F238E27FC236}">
              <a16:creationId xmlns:a16="http://schemas.microsoft.com/office/drawing/2014/main" id="{8F0DA5D9-C36D-1F45-A4CB-F4CEB451BCCF}"/>
            </a:ext>
          </a:extLst>
        </xdr:cNvPr>
        <xdr:cNvSpPr txBox="1"/>
      </xdr:nvSpPr>
      <xdr:spPr>
        <a:xfrm>
          <a:off x="1244600" y="1282700"/>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0">
              <a:solidFill>
                <a:schemeClr val="tx1"/>
              </a:solidFill>
              <a:latin typeface="Arial" panose="020B0604020202020204" pitchFamily="34" charset="0"/>
              <a:ea typeface="Avenir"/>
              <a:cs typeface="Arial" panose="020B0604020202020204" pitchFamily="34" charset="0"/>
              <a:sym typeface="Avenir"/>
            </a:rPr>
            <a:t>Fill in your </a:t>
          </a:r>
          <a:r>
            <a:rPr lang="en-US" sz="1200" b="1">
              <a:solidFill>
                <a:schemeClr val="tx1"/>
              </a:solidFill>
              <a:latin typeface="Arial" panose="020B0604020202020204" pitchFamily="34" charset="0"/>
              <a:ea typeface="Avenir"/>
              <a:cs typeface="Arial" panose="020B0604020202020204" pitchFamily="34" charset="0"/>
              <a:sym typeface="Avenir"/>
            </a:rPr>
            <a:t>projected expenses </a:t>
          </a:r>
          <a:r>
            <a:rPr lang="en-US" sz="1200" b="0">
              <a:solidFill>
                <a:schemeClr val="tx1"/>
              </a:solidFill>
              <a:latin typeface="Arial" panose="020B0604020202020204" pitchFamily="34" charset="0"/>
              <a:ea typeface="Avenir"/>
              <a:cs typeface="Arial" panose="020B0604020202020204" pitchFamily="34" charset="0"/>
              <a:sym typeface="Avenir"/>
            </a:rPr>
            <a:t>here. </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oneCellAnchor>
    <xdr:from>
      <xdr:col>2</xdr:col>
      <xdr:colOff>694240</xdr:colOff>
      <xdr:row>3</xdr:row>
      <xdr:rowOff>88900</xdr:rowOff>
    </xdr:from>
    <xdr:ext cx="3291840" cy="640080"/>
    <xdr:sp macro="" textlink="">
      <xdr:nvSpPr>
        <xdr:cNvPr id="6" name="Shape 19">
          <a:extLst>
            <a:ext uri="{FF2B5EF4-FFF2-40B4-BE49-F238E27FC236}">
              <a16:creationId xmlns:a16="http://schemas.microsoft.com/office/drawing/2014/main" id="{E488E112-0E63-0E40-AC50-B7B631960A24}"/>
            </a:ext>
          </a:extLst>
        </xdr:cNvPr>
        <xdr:cNvSpPr txBox="1"/>
      </xdr:nvSpPr>
      <xdr:spPr>
        <a:xfrm>
          <a:off x="5202740" y="1282700"/>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Avenir"/>
            <a:buNone/>
          </a:pP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Fill in your </a:t>
          </a:r>
          <a:r>
            <a:rPr lang="en-US" sz="1200" b="1" i="0" u="none" strike="noStrike" cap="none">
              <a:solidFill>
                <a:schemeClr val="tx1"/>
              </a:solidFill>
              <a:latin typeface="Arial" panose="020B0604020202020204" pitchFamily="34" charset="0"/>
              <a:ea typeface="Avenir"/>
              <a:cs typeface="Arial" panose="020B0604020202020204" pitchFamily="34" charset="0"/>
              <a:sym typeface="Avenir"/>
            </a:rPr>
            <a:t>actual expenses </a:t>
          </a:r>
          <a:r>
            <a:rPr lang="en-US" sz="1200" b="0" i="0" u="none" strike="noStrike" cap="none">
              <a:solidFill>
                <a:schemeClr val="tx1"/>
              </a:solidFill>
              <a:latin typeface="Arial" panose="020B0604020202020204" pitchFamily="34" charset="0"/>
              <a:ea typeface="Avenir"/>
              <a:cs typeface="Arial" panose="020B0604020202020204" pitchFamily="34" charset="0"/>
              <a:sym typeface="Avenir"/>
            </a:rPr>
            <a:t>here.</a:t>
          </a:r>
          <a:endParaRPr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1</xdr:col>
      <xdr:colOff>2636520</xdr:colOff>
      <xdr:row>4</xdr:row>
      <xdr:rowOff>328606</xdr:rowOff>
    </xdr:from>
    <xdr:to>
      <xdr:col>1</xdr:col>
      <xdr:colOff>3831513</xdr:colOff>
      <xdr:row>6</xdr:row>
      <xdr:rowOff>351119</xdr:rowOff>
    </xdr:to>
    <xdr:cxnSp macro="">
      <xdr:nvCxnSpPr>
        <xdr:cNvPr id="8" name="Elbow Connector 7">
          <a:extLst>
            <a:ext uri="{FF2B5EF4-FFF2-40B4-BE49-F238E27FC236}">
              <a16:creationId xmlns:a16="http://schemas.microsoft.com/office/drawing/2014/main" id="{3E9D9C98-9D2D-324D-9BBA-8066CA297602}"/>
            </a:ext>
          </a:extLst>
        </xdr:cNvPr>
        <xdr:cNvCxnSpPr>
          <a:stCxn id="5" idx="2"/>
        </xdr:cNvCxnSpPr>
      </xdr:nvCxnSpPr>
      <xdr:spPr>
        <a:xfrm rot="16200000" flipH="1">
          <a:off x="2893421" y="1892756"/>
          <a:ext cx="1120309" cy="1194993"/>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973667</xdr:colOff>
      <xdr:row>44</xdr:row>
      <xdr:rowOff>27256</xdr:rowOff>
    </xdr:from>
    <xdr:ext cx="3291840" cy="640080"/>
    <xdr:sp macro="" textlink="">
      <xdr:nvSpPr>
        <xdr:cNvPr id="13" name="Shape 17">
          <a:extLst>
            <a:ext uri="{FF2B5EF4-FFF2-40B4-BE49-F238E27FC236}">
              <a16:creationId xmlns:a16="http://schemas.microsoft.com/office/drawing/2014/main" id="{FF4B87AC-5FFB-9643-839A-98B78AE56437}"/>
            </a:ext>
          </a:extLst>
        </xdr:cNvPr>
        <xdr:cNvSpPr txBox="1"/>
      </xdr:nvSpPr>
      <xdr:spPr>
        <a:xfrm>
          <a:off x="1227667" y="17680256"/>
          <a:ext cx="3291840" cy="640080"/>
        </a:xfrm>
        <a:prstGeom prst="rect">
          <a:avLst/>
        </a:prstGeom>
        <a:solidFill>
          <a:schemeClr val="accent6">
            <a:lumMod val="20000"/>
            <a:lumOff val="80000"/>
          </a:schemeClr>
        </a:solid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Your </a:t>
          </a:r>
          <a:r>
            <a:rPr lang="en-US" sz="1200" b="1" i="0" u="none" strike="noStrike" cap="none">
              <a:solidFill>
                <a:schemeClr val="tx1"/>
              </a:solidFill>
              <a:latin typeface="Arial" panose="020B0604020202020204" pitchFamily="34" charset="0"/>
              <a:ea typeface="+mn-ea"/>
              <a:cs typeface="Arial" panose="020B0604020202020204" pitchFamily="34" charset="0"/>
              <a:sym typeface="Calibri"/>
            </a:rPr>
            <a:t>year-to-date totals </a:t>
          </a: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will </a:t>
          </a:r>
        </a:p>
        <a:p>
          <a:pPr marL="0" marR="0" lvl="0" indent="0" algn="ctr" rtl="0">
            <a:lnSpc>
              <a:spcPct val="100000"/>
            </a:lnSpc>
            <a:spcBef>
              <a:spcPts val="0"/>
            </a:spcBef>
            <a:spcAft>
              <a:spcPts val="0"/>
            </a:spcAft>
            <a:buClr>
              <a:srgbClr val="2A3D52"/>
            </a:buClr>
            <a:buSzPts val="1050"/>
            <a:buFont typeface="Calibri"/>
            <a:buNone/>
          </a:pPr>
          <a:r>
            <a:rPr lang="en-US" sz="1200" b="0" i="0" u="none" strike="noStrike" cap="none">
              <a:solidFill>
                <a:schemeClr val="tx1"/>
              </a:solidFill>
              <a:latin typeface="Arial" panose="020B0604020202020204" pitchFamily="34" charset="0"/>
              <a:ea typeface="+mn-ea"/>
              <a:cs typeface="Arial" panose="020B0604020202020204" pitchFamily="34" charset="0"/>
              <a:sym typeface="Calibri"/>
            </a:rPr>
            <a:t>automatically populate here.</a:t>
          </a:r>
          <a:endParaRPr lang="en-US" sz="1200">
            <a:solidFill>
              <a:schemeClr val="tx1"/>
            </a:solidFill>
            <a:latin typeface="Arial" panose="020B0604020202020204" pitchFamily="34" charset="0"/>
            <a:cs typeface="Arial" panose="020B0604020202020204" pitchFamily="34" charset="0"/>
          </a:endParaRPr>
        </a:p>
      </xdr:txBody>
    </xdr:sp>
    <xdr:clientData fLocksWithSheet="0"/>
  </xdr:oneCellAnchor>
  <xdr:twoCellAnchor>
    <xdr:from>
      <xdr:col>2</xdr:col>
      <xdr:colOff>7433</xdr:colOff>
      <xdr:row>42</xdr:row>
      <xdr:rowOff>372533</xdr:rowOff>
    </xdr:from>
    <xdr:to>
      <xdr:col>2</xdr:col>
      <xdr:colOff>550335</xdr:colOff>
      <xdr:row>45</xdr:row>
      <xdr:rowOff>165868</xdr:rowOff>
    </xdr:to>
    <xdr:cxnSp macro="">
      <xdr:nvCxnSpPr>
        <xdr:cNvPr id="14" name="Elbow Connector 13">
          <a:extLst>
            <a:ext uri="{FF2B5EF4-FFF2-40B4-BE49-F238E27FC236}">
              <a16:creationId xmlns:a16="http://schemas.microsoft.com/office/drawing/2014/main" id="{C8E8FBD5-6B9F-3145-A8A4-4DDD0B74538E}"/>
            </a:ext>
          </a:extLst>
        </xdr:cNvPr>
        <xdr:cNvCxnSpPr/>
      </xdr:nvCxnSpPr>
      <xdr:spPr>
        <a:xfrm rot="5400000" flipH="1" flipV="1">
          <a:off x="4509716" y="17460250"/>
          <a:ext cx="563801" cy="542902"/>
        </a:xfrm>
        <a:prstGeom prst="bentConnector3">
          <a:avLst>
            <a:gd name="adj1" fmla="val 44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642471</xdr:colOff>
      <xdr:row>4</xdr:row>
      <xdr:rowOff>328706</xdr:rowOff>
    </xdr:from>
    <xdr:to>
      <xdr:col>3</xdr:col>
      <xdr:colOff>642471</xdr:colOff>
      <xdr:row>5</xdr:row>
      <xdr:rowOff>679824</xdr:rowOff>
    </xdr:to>
    <xdr:cxnSp macro="">
      <xdr:nvCxnSpPr>
        <xdr:cNvPr id="19" name="Straight Arrow Connector 18">
          <a:extLst>
            <a:ext uri="{FF2B5EF4-FFF2-40B4-BE49-F238E27FC236}">
              <a16:creationId xmlns:a16="http://schemas.microsoft.com/office/drawing/2014/main" id="{32498897-A5E3-FFC3-B0B9-F4C59446A388}"/>
            </a:ext>
          </a:extLst>
        </xdr:cNvPr>
        <xdr:cNvCxnSpPr/>
      </xdr:nvCxnSpPr>
      <xdr:spPr>
        <a:xfrm>
          <a:off x="6133353" y="1919941"/>
          <a:ext cx="0" cy="747059"/>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68580</xdr:colOff>
      <xdr:row>1</xdr:row>
      <xdr:rowOff>10160</xdr:rowOff>
    </xdr:from>
    <xdr:to>
      <xdr:col>1</xdr:col>
      <xdr:colOff>868792</xdr:colOff>
      <xdr:row>1</xdr:row>
      <xdr:rowOff>432783</xdr:rowOff>
    </xdr:to>
    <xdr:pic>
      <xdr:nvPicPr>
        <xdr:cNvPr id="2" name="Picture 1">
          <a:extLst>
            <a:ext uri="{FF2B5EF4-FFF2-40B4-BE49-F238E27FC236}">
              <a16:creationId xmlns:a16="http://schemas.microsoft.com/office/drawing/2014/main" id="{652A32E8-139E-DA42-96B5-314EF66DB930}"/>
            </a:ext>
          </a:extLst>
        </xdr:cNvPr>
        <xdr:cNvPicPr>
          <a:picLocks noChangeAspect="1"/>
        </xdr:cNvPicPr>
      </xdr:nvPicPr>
      <xdr:blipFill>
        <a:blip xmlns:r="http://schemas.openxmlformats.org/officeDocument/2006/relationships" r:embed="rId2"/>
        <a:stretch>
          <a:fillRect/>
        </a:stretch>
      </xdr:blipFill>
      <xdr:spPr>
        <a:xfrm>
          <a:off x="231140" y="203200"/>
          <a:ext cx="800212" cy="422623"/>
        </a:xfrm>
        <a:prstGeom prst="rect">
          <a:avLst/>
        </a:prstGeom>
      </xdr:spPr>
    </xdr:pic>
    <xdr:clientData/>
  </xdr:twoCellAnchor>
</xdr:wsDr>
</file>

<file path=xl/theme/theme1.xml><?xml version="1.0" encoding="utf-8"?>
<a:theme xmlns:a="http://schemas.openxmlformats.org/drawingml/2006/main" name="Sheets">
  <a:themeElements>
    <a:clrScheme name="2X">
      <a:dk1>
        <a:srgbClr val="000000"/>
      </a:dk1>
      <a:lt1>
        <a:srgbClr val="FFFFFF"/>
      </a:lt1>
      <a:dk2>
        <a:srgbClr val="252525"/>
      </a:dk2>
      <a:lt2>
        <a:srgbClr val="F2F2F2"/>
      </a:lt2>
      <a:accent1>
        <a:srgbClr val="F50000"/>
      </a:accent1>
      <a:accent2>
        <a:srgbClr val="007FFF"/>
      </a:accent2>
      <a:accent3>
        <a:srgbClr val="3BBF8C"/>
      </a:accent3>
      <a:accent4>
        <a:srgbClr val="8947FF"/>
      </a:accent4>
      <a:accent5>
        <a:srgbClr val="2BA341"/>
      </a:accent5>
      <a:accent6>
        <a:srgbClr val="FF6912"/>
      </a:accent6>
      <a:hlink>
        <a:srgbClr val="3BBF8C"/>
      </a:hlink>
      <a:folHlink>
        <a:srgbClr val="3BBF8C"/>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showGridLines="0" tabSelected="1" zoomScale="150" zoomScaleNormal="150" workbookViewId="0">
      <pane ySplit="1" topLeftCell="A2" activePane="bottomLeft" state="frozen"/>
      <selection pane="bottomLeft" activeCell="F3" sqref="F3"/>
    </sheetView>
  </sheetViews>
  <sheetFormatPr defaultColWidth="14.42578125" defaultRowHeight="15" customHeight="1"/>
  <cols>
    <col min="1" max="1" width="3.140625" style="143" customWidth="1"/>
    <col min="2" max="2" width="3.85546875" style="143" customWidth="1"/>
    <col min="3" max="6" width="36.42578125" style="143" customWidth="1"/>
    <col min="7" max="8" width="3.42578125" style="143" customWidth="1"/>
    <col min="9" max="16384" width="14.42578125" style="143"/>
  </cols>
  <sheetData>
    <row r="1" spans="1:7" s="236" customFormat="1" ht="66" customHeight="1">
      <c r="A1" s="1215" t="s">
        <v>0</v>
      </c>
      <c r="B1" s="1216"/>
      <c r="C1" s="1216"/>
      <c r="D1" s="1216"/>
      <c r="E1" s="1216"/>
      <c r="F1" s="1216"/>
    </row>
    <row r="2" spans="1:7" ht="17.100000000000001" customHeight="1">
      <c r="A2" s="242"/>
      <c r="B2" s="1200"/>
      <c r="C2" s="1200"/>
      <c r="D2" s="1200"/>
      <c r="E2" s="1200"/>
      <c r="F2" s="1200"/>
      <c r="G2" s="162"/>
    </row>
    <row r="3" spans="1:7" ht="20.100000000000001" customHeight="1">
      <c r="A3" s="242"/>
      <c r="B3" s="1200"/>
      <c r="C3" s="1200"/>
      <c r="D3" s="1200"/>
      <c r="E3" s="1200"/>
      <c r="F3" s="1200"/>
      <c r="G3" s="162"/>
    </row>
    <row r="4" spans="1:7" ht="12.95" customHeight="1">
      <c r="A4" s="242"/>
      <c r="B4" s="1201"/>
      <c r="C4" s="1202"/>
      <c r="D4" s="1202"/>
      <c r="E4" s="1202"/>
      <c r="F4" s="1203"/>
      <c r="G4" s="162"/>
    </row>
    <row r="5" spans="1:7" ht="12.95" customHeight="1">
      <c r="A5" s="242"/>
      <c r="B5" s="1204"/>
      <c r="C5" s="136"/>
      <c r="D5" s="136"/>
      <c r="E5" s="136"/>
      <c r="F5" s="137"/>
      <c r="G5" s="162"/>
    </row>
    <row r="6" spans="1:7" ht="12.95" customHeight="1">
      <c r="A6" s="242"/>
      <c r="B6" s="1205"/>
      <c r="C6" s="1629" t="s">
        <v>1</v>
      </c>
      <c r="D6" s="1630"/>
      <c r="E6" s="1630"/>
      <c r="F6" s="1631"/>
      <c r="G6" s="162"/>
    </row>
    <row r="7" spans="1:7" ht="12.95" customHeight="1">
      <c r="A7" s="242"/>
      <c r="B7" s="1205"/>
      <c r="C7" s="1630"/>
      <c r="D7" s="1630"/>
      <c r="E7" s="1630"/>
      <c r="F7" s="1631"/>
      <c r="G7" s="162"/>
    </row>
    <row r="8" spans="1:7" ht="12.95" customHeight="1">
      <c r="A8" s="242"/>
      <c r="B8" s="1205"/>
      <c r="C8" s="1206"/>
      <c r="D8" s="1207"/>
      <c r="E8" s="1207"/>
      <c r="F8" s="1208"/>
      <c r="G8" s="162"/>
    </row>
    <row r="9" spans="1:7" ht="12.95" customHeight="1">
      <c r="A9" s="242"/>
      <c r="B9" s="1205"/>
      <c r="C9" s="1492" t="s">
        <v>2</v>
      </c>
      <c r="D9" s="1493"/>
      <c r="E9" s="1493"/>
      <c r="F9" s="1494"/>
      <c r="G9" s="162"/>
    </row>
    <row r="10" spans="1:7" ht="12.95" customHeight="1">
      <c r="A10" s="242"/>
      <c r="B10" s="1205"/>
      <c r="C10" s="1493"/>
      <c r="D10" s="1493"/>
      <c r="E10" s="1493"/>
      <c r="F10" s="1494"/>
      <c r="G10" s="162"/>
    </row>
    <row r="11" spans="1:7" ht="12.95" customHeight="1">
      <c r="A11" s="242"/>
      <c r="B11" s="1205"/>
      <c r="C11" s="1493"/>
      <c r="D11" s="1493"/>
      <c r="E11" s="1493"/>
      <c r="F11" s="1494"/>
      <c r="G11" s="162"/>
    </row>
    <row r="12" spans="1:7" ht="12.95" customHeight="1">
      <c r="A12" s="242"/>
      <c r="B12" s="1205"/>
      <c r="C12" s="1493"/>
      <c r="D12" s="1493"/>
      <c r="E12" s="1493"/>
      <c r="F12" s="1494"/>
      <c r="G12" s="162"/>
    </row>
    <row r="13" spans="1:7" ht="12.95" customHeight="1">
      <c r="A13" s="242"/>
      <c r="B13" s="1205"/>
      <c r="C13" s="1493"/>
      <c r="D13" s="1493"/>
      <c r="E13" s="1493"/>
      <c r="F13" s="1494"/>
      <c r="G13" s="162"/>
    </row>
    <row r="14" spans="1:7" ht="12.95" customHeight="1">
      <c r="A14" s="242"/>
      <c r="B14" s="1205"/>
      <c r="C14" s="1493"/>
      <c r="D14" s="1493"/>
      <c r="E14" s="1493"/>
      <c r="F14" s="1494"/>
      <c r="G14" s="162"/>
    </row>
    <row r="15" spans="1:7" ht="12.95" customHeight="1">
      <c r="A15" s="242"/>
      <c r="B15" s="1205"/>
      <c r="C15" s="1493"/>
      <c r="D15" s="1493"/>
      <c r="E15" s="1493"/>
      <c r="F15" s="1494"/>
      <c r="G15" s="162"/>
    </row>
    <row r="16" spans="1:7" ht="12.95" customHeight="1">
      <c r="A16" s="242"/>
      <c r="B16" s="1205"/>
      <c r="C16" s="1493"/>
      <c r="D16" s="1493"/>
      <c r="E16" s="1493"/>
      <c r="F16" s="1494"/>
      <c r="G16" s="162"/>
    </row>
    <row r="17" spans="1:7" ht="12.95" customHeight="1">
      <c r="A17" s="242"/>
      <c r="B17" s="1205"/>
      <c r="C17" s="1493"/>
      <c r="D17" s="1493"/>
      <c r="E17" s="1493"/>
      <c r="F17" s="1494"/>
      <c r="G17" s="162"/>
    </row>
    <row r="18" spans="1:7" ht="12.95" customHeight="1">
      <c r="A18" s="242"/>
      <c r="B18" s="1205"/>
      <c r="C18" s="1493"/>
      <c r="D18" s="1493"/>
      <c r="E18" s="1493"/>
      <c r="F18" s="1494"/>
      <c r="G18" s="162"/>
    </row>
    <row r="19" spans="1:7" ht="12.95" customHeight="1">
      <c r="A19" s="242"/>
      <c r="B19" s="1205"/>
      <c r="C19" s="1493"/>
      <c r="D19" s="1493"/>
      <c r="E19" s="1493"/>
      <c r="F19" s="1494"/>
      <c r="G19" s="162"/>
    </row>
    <row r="20" spans="1:7" ht="12.95" customHeight="1">
      <c r="A20" s="162"/>
      <c r="B20" s="1209"/>
      <c r="C20" s="1493"/>
      <c r="D20" s="1493"/>
      <c r="E20" s="1493"/>
      <c r="F20" s="1494"/>
      <c r="G20" s="162"/>
    </row>
    <row r="21" spans="1:7" ht="12.95" customHeight="1">
      <c r="A21" s="162"/>
      <c r="B21" s="1209"/>
      <c r="C21" s="1493"/>
      <c r="D21" s="1493"/>
      <c r="E21" s="1493"/>
      <c r="F21" s="1494"/>
      <c r="G21" s="162"/>
    </row>
    <row r="22" spans="1:7" ht="12.95" customHeight="1">
      <c r="A22" s="162"/>
      <c r="B22" s="1209"/>
      <c r="C22" s="1493"/>
      <c r="D22" s="1493"/>
      <c r="E22" s="1493"/>
      <c r="F22" s="1494"/>
      <c r="G22" s="162"/>
    </row>
    <row r="23" spans="1:7" ht="241.5" customHeight="1">
      <c r="A23" s="162"/>
      <c r="B23" s="1209"/>
      <c r="C23" s="1493"/>
      <c r="D23" s="1493"/>
      <c r="E23" s="1493"/>
      <c r="F23" s="1494"/>
      <c r="G23" s="162"/>
    </row>
    <row r="24" spans="1:7" ht="14.25" customHeight="1">
      <c r="A24" s="162"/>
      <c r="B24" s="1209"/>
      <c r="C24" s="136"/>
      <c r="D24" s="136"/>
      <c r="E24" s="136"/>
      <c r="F24" s="137"/>
      <c r="G24" s="162"/>
    </row>
    <row r="25" spans="1:7" ht="8.1" customHeight="1">
      <c r="A25" s="162"/>
      <c r="B25" s="1209"/>
      <c r="C25" s="1632" t="s">
        <v>3</v>
      </c>
      <c r="D25" s="1633"/>
      <c r="E25" s="1633"/>
      <c r="F25" s="1634"/>
      <c r="G25" s="162"/>
    </row>
    <row r="26" spans="1:7" ht="13.5" customHeight="1">
      <c r="A26" s="162"/>
      <c r="B26" s="1209"/>
      <c r="C26" s="1633"/>
      <c r="D26" s="1633"/>
      <c r="E26" s="1633"/>
      <c r="F26" s="1634"/>
      <c r="G26" s="162"/>
    </row>
    <row r="27" spans="1:7" ht="13.5" customHeight="1">
      <c r="A27" s="162"/>
      <c r="B27" s="1209"/>
      <c r="C27" s="136"/>
      <c r="D27" s="136"/>
      <c r="E27" s="136"/>
      <c r="F27" s="137"/>
      <c r="G27" s="162"/>
    </row>
    <row r="28" spans="1:7" ht="13.5" customHeight="1">
      <c r="A28" s="162"/>
      <c r="B28" s="1209"/>
      <c r="C28" s="1635" t="s">
        <v>4</v>
      </c>
      <c r="D28" s="1635"/>
      <c r="E28" s="1635"/>
      <c r="F28" s="137"/>
      <c r="G28" s="162"/>
    </row>
    <row r="29" spans="1:7" ht="13.5" customHeight="1">
      <c r="A29" s="162"/>
      <c r="B29" s="1209"/>
      <c r="C29" s="1496" t="s">
        <v>5</v>
      </c>
      <c r="D29" s="1496"/>
      <c r="E29" s="1496"/>
      <c r="F29" s="137"/>
      <c r="G29" s="162"/>
    </row>
    <row r="30" spans="1:7" ht="13.5" customHeight="1">
      <c r="A30" s="162"/>
      <c r="B30" s="1209"/>
      <c r="C30" s="1495" t="s">
        <v>6</v>
      </c>
      <c r="D30" s="1495"/>
      <c r="E30" s="1495"/>
      <c r="F30" s="1208"/>
      <c r="G30" s="162"/>
    </row>
    <row r="31" spans="1:7" ht="13.5" customHeight="1">
      <c r="A31" s="162"/>
      <c r="B31" s="1209"/>
      <c r="C31" s="138" t="s">
        <v>7</v>
      </c>
      <c r="D31" s="139"/>
      <c r="E31" s="139"/>
      <c r="F31" s="1208"/>
      <c r="G31" s="162"/>
    </row>
    <row r="32" spans="1:7" ht="13.5" customHeight="1">
      <c r="A32" s="162"/>
      <c r="B32" s="1209"/>
      <c r="C32" s="140" t="s">
        <v>8</v>
      </c>
      <c r="D32" s="136"/>
      <c r="E32" s="136"/>
      <c r="F32" s="1208"/>
      <c r="G32" s="162"/>
    </row>
    <row r="33" spans="1:7" ht="13.5" customHeight="1">
      <c r="A33" s="162"/>
      <c r="B33" s="1209"/>
      <c r="C33" s="140" t="s">
        <v>9</v>
      </c>
      <c r="D33" s="136"/>
      <c r="E33" s="136"/>
      <c r="F33" s="1208"/>
      <c r="G33" s="162"/>
    </row>
    <row r="34" spans="1:7" ht="13.5" customHeight="1">
      <c r="A34" s="162"/>
      <c r="B34" s="1209"/>
      <c r="C34" s="140" t="s">
        <v>10</v>
      </c>
      <c r="D34" s="136"/>
      <c r="E34" s="136"/>
      <c r="F34" s="1208"/>
      <c r="G34" s="162"/>
    </row>
    <row r="35" spans="1:7" ht="13.5" customHeight="1">
      <c r="A35" s="162"/>
      <c r="B35" s="1209"/>
      <c r="C35" s="140" t="s">
        <v>11</v>
      </c>
      <c r="D35" s="136"/>
      <c r="E35" s="136"/>
      <c r="F35" s="1208"/>
      <c r="G35" s="162"/>
    </row>
    <row r="36" spans="1:7" ht="13.5" customHeight="1">
      <c r="A36" s="162"/>
      <c r="B36" s="1209"/>
      <c r="C36" s="140" t="s">
        <v>12</v>
      </c>
      <c r="D36" s="136"/>
      <c r="E36" s="136"/>
      <c r="F36" s="1208"/>
      <c r="G36" s="162"/>
    </row>
    <row r="37" spans="1:7" ht="13.5" customHeight="1">
      <c r="A37" s="162"/>
      <c r="B37" s="1209"/>
      <c r="C37" s="140" t="s">
        <v>13</v>
      </c>
      <c r="D37" s="136"/>
      <c r="E37" s="136"/>
      <c r="F37" s="1208"/>
      <c r="G37" s="162"/>
    </row>
    <row r="38" spans="1:7" ht="13.5" customHeight="1">
      <c r="A38" s="162"/>
      <c r="B38" s="1209"/>
      <c r="C38" s="141" t="s">
        <v>14</v>
      </c>
      <c r="D38" s="136"/>
      <c r="E38" s="136"/>
      <c r="F38" s="1208"/>
      <c r="G38" s="162"/>
    </row>
    <row r="39" spans="1:7" ht="13.5" customHeight="1">
      <c r="A39" s="162"/>
      <c r="B39" s="1209"/>
      <c r="C39" s="140" t="s">
        <v>15</v>
      </c>
      <c r="D39" s="136"/>
      <c r="E39" s="136"/>
      <c r="F39" s="1208"/>
      <c r="G39" s="162"/>
    </row>
    <row r="40" spans="1:7" ht="13.5" customHeight="1">
      <c r="A40" s="162"/>
      <c r="B40" s="1209"/>
      <c r="C40" s="141" t="s">
        <v>16</v>
      </c>
      <c r="D40" s="136"/>
      <c r="E40" s="136"/>
      <c r="F40" s="1208"/>
      <c r="G40" s="162"/>
    </row>
    <row r="41" spans="1:7" ht="15" customHeight="1">
      <c r="A41" s="162"/>
      <c r="B41" s="1209"/>
      <c r="C41" s="1210"/>
      <c r="D41" s="1210"/>
      <c r="E41" s="1210"/>
      <c r="F41" s="1211"/>
      <c r="G41" s="162"/>
    </row>
    <row r="42" spans="1:7" ht="15" customHeight="1">
      <c r="A42" s="162"/>
      <c r="B42" s="1212"/>
      <c r="C42" s="1213"/>
      <c r="D42" s="1213"/>
      <c r="E42" s="1213"/>
      <c r="F42" s="1214"/>
      <c r="G42" s="162"/>
    </row>
    <row r="43" spans="1:7" ht="15" customHeight="1">
      <c r="B43" s="162"/>
      <c r="C43" s="162"/>
      <c r="D43" s="162"/>
      <c r="E43" s="162"/>
      <c r="F43" s="162"/>
    </row>
  </sheetData>
  <mergeCells count="6">
    <mergeCell ref="C6:F7"/>
    <mergeCell ref="C9:F23"/>
    <mergeCell ref="C30:E30"/>
    <mergeCell ref="C25:F26"/>
    <mergeCell ref="C29:E29"/>
    <mergeCell ref="C28:E28"/>
  </mergeCells>
  <hyperlinks>
    <hyperlink ref="C35" location="'MarTech Budget'!A1" display="5. MarTech Budget" xr:uid="{A41FC5C5-DAE5-4A79-BB71-6139C6AFFD25}"/>
    <hyperlink ref="C37" location="'Public Relations Budget'!A1" display="7. Public Relations Budget" xr:uid="{9D616518-9B5E-4D02-A385-E9D0C0232EF5}"/>
    <hyperlink ref="C40" location="'Annual Summit budget'!A1" display="Annual user summit budget" xr:uid="{0CF88084-3F06-4455-B477-9400EA1ED447}"/>
    <hyperlink ref="C39" location="'Branding &amp; Creative Budget'!A1" display="7. Branding &amp; Creative Budget" xr:uid="{4A4BE5EA-68B6-4C33-9F79-0D45BCB7A354}"/>
    <hyperlink ref="C36" location="'Paid Advertising Budget'!A1" display="6. Paid Advertising Budget" xr:uid="{9B416C5D-A1E3-41C7-B66D-6D8B1F875F5F}"/>
    <hyperlink ref="C34" location="'Product Marketing Budget'!A1" display="4. Product Marketing Budget" xr:uid="{F0B2C40F-A599-4638-9C2E-12ADBDC06568}"/>
    <hyperlink ref="C33" location="'Non-Personnel Budget Summary'!A1" display="3. Non-Personnel Budget Summary" xr:uid="{64E385D3-DDDB-4095-B6FD-A811C93F4283}"/>
    <hyperlink ref="C32" location="'Personnel Budget Summary'!A1" display="2. Personnel Budget Summary" xr:uid="{E02E5890-3D6B-4A31-AB6A-A95456EF6E28}"/>
    <hyperlink ref="C30:E30" location="'Master Budget Overview'!A1" display="1. Master Budget Overview" xr:uid="{D563F404-5DE8-4716-A595-C6396EFE8F63}"/>
    <hyperlink ref="C31" location="'Plan forecasted impact'!A1" display="Forecasted impact" xr:uid="{DA94FE89-30BD-47C0-9050-43984CDF5E98}"/>
    <hyperlink ref="C38" location="'Partnerships &amp; Community Budget'!A1" display="Partnerships &amp; community budget" xr:uid="{C8A3CC41-0D96-4693-9D1C-E380CE63FB89}"/>
    <hyperlink ref="C28:E28" location="'Mktg Investment Builder'!A1" display="Mktg Investment Builder" xr:uid="{B49D6D15-12AA-4659-A12F-5B795363978F}"/>
    <hyperlink ref="C29:E29" location="'HIgh Level Budget Allocator'!A1" display="High Level Budget Allocator" xr:uid="{53C5E49D-8A5A-4FFA-9734-6432439D4F8C}"/>
  </hyperlink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1"/>
  <sheetViews>
    <sheetView showGridLines="0" zoomScale="150" zoomScaleNormal="150" workbookViewId="0">
      <selection activeCell="AQ6" sqref="AQ6"/>
    </sheetView>
  </sheetViews>
  <sheetFormatPr defaultColWidth="14.42578125" defaultRowHeight="15" customHeight="1"/>
  <cols>
    <col min="1" max="1" width="2.140625" style="143" customWidth="1"/>
    <col min="2" max="2" width="55.85546875" style="143" customWidth="1"/>
    <col min="3" max="41" width="12.85546875" style="143" customWidth="1"/>
    <col min="42" max="42" width="8.85546875" style="143" customWidth="1"/>
    <col min="43" max="16384" width="14.42578125" style="143"/>
  </cols>
  <sheetData>
    <row r="1" spans="1:42" s="236" customFormat="1" ht="15" customHeight="1"/>
    <row r="2" spans="1:42" s="236" customFormat="1" ht="45.95" customHeight="1"/>
    <row r="3" spans="1:42" s="877" customFormat="1" ht="30" customHeight="1">
      <c r="A3" s="237"/>
      <c r="B3" s="1544" t="s">
        <v>12</v>
      </c>
      <c r="C3" s="1544"/>
      <c r="D3" s="1544"/>
      <c r="E3" s="1544"/>
      <c r="F3" s="1544"/>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row>
    <row r="4" spans="1:42" ht="30.95" customHeight="1">
      <c r="B4" s="239"/>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row>
    <row r="5" spans="1:42" ht="31.5" customHeight="1" thickBot="1">
      <c r="B5" s="241"/>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row>
    <row r="6" spans="1:42" s="245" customFormat="1" ht="54.95" customHeight="1">
      <c r="B6" s="510"/>
      <c r="C6" s="1545" t="s">
        <v>130</v>
      </c>
      <c r="D6" s="1534"/>
      <c r="E6" s="1533" t="s">
        <v>131</v>
      </c>
      <c r="F6" s="1534"/>
      <c r="G6" s="1533" t="s">
        <v>132</v>
      </c>
      <c r="H6" s="1534"/>
      <c r="I6" s="1546" t="s">
        <v>81</v>
      </c>
      <c r="J6" s="1547"/>
      <c r="K6" s="1548"/>
      <c r="L6" s="1533" t="s">
        <v>133</v>
      </c>
      <c r="M6" s="1534"/>
      <c r="N6" s="1533" t="s">
        <v>134</v>
      </c>
      <c r="O6" s="1534"/>
      <c r="P6" s="1533" t="s">
        <v>135</v>
      </c>
      <c r="Q6" s="1534"/>
      <c r="R6" s="1535" t="s">
        <v>82</v>
      </c>
      <c r="S6" s="1536"/>
      <c r="T6" s="1537"/>
      <c r="U6" s="1533" t="s">
        <v>136</v>
      </c>
      <c r="V6" s="1534"/>
      <c r="W6" s="1533" t="s">
        <v>137</v>
      </c>
      <c r="X6" s="1534"/>
      <c r="Y6" s="1533" t="s">
        <v>138</v>
      </c>
      <c r="Z6" s="1534"/>
      <c r="AA6" s="1538" t="s">
        <v>83</v>
      </c>
      <c r="AB6" s="1539"/>
      <c r="AC6" s="1540"/>
      <c r="AD6" s="1533" t="s">
        <v>139</v>
      </c>
      <c r="AE6" s="1534"/>
      <c r="AF6" s="1533" t="s">
        <v>140</v>
      </c>
      <c r="AG6" s="1534"/>
      <c r="AH6" s="1533" t="s">
        <v>141</v>
      </c>
      <c r="AI6" s="1534"/>
      <c r="AJ6" s="1541" t="s">
        <v>84</v>
      </c>
      <c r="AK6" s="1542"/>
      <c r="AL6" s="1543"/>
      <c r="AM6" s="1530" t="s">
        <v>180</v>
      </c>
      <c r="AN6" s="1531"/>
      <c r="AO6" s="1532"/>
      <c r="AP6" s="243"/>
    </row>
    <row r="7" spans="1:42" ht="54.95" customHeight="1" thickBot="1">
      <c r="B7" s="511"/>
      <c r="C7" s="254" t="s">
        <v>182</v>
      </c>
      <c r="D7" s="248" t="s">
        <v>183</v>
      </c>
      <c r="E7" s="254" t="s">
        <v>182</v>
      </c>
      <c r="F7" s="253" t="s">
        <v>183</v>
      </c>
      <c r="G7" s="254" t="s">
        <v>182</v>
      </c>
      <c r="H7" s="253" t="s">
        <v>183</v>
      </c>
      <c r="I7" s="512" t="s">
        <v>182</v>
      </c>
      <c r="J7" s="251" t="s">
        <v>183</v>
      </c>
      <c r="K7" s="513" t="s">
        <v>184</v>
      </c>
      <c r="L7" s="254" t="s">
        <v>182</v>
      </c>
      <c r="M7" s="248" t="s">
        <v>183</v>
      </c>
      <c r="N7" s="249" t="s">
        <v>182</v>
      </c>
      <c r="O7" s="248" t="s">
        <v>183</v>
      </c>
      <c r="P7" s="249" t="s">
        <v>182</v>
      </c>
      <c r="Q7" s="253" t="s">
        <v>183</v>
      </c>
      <c r="R7" s="514" t="s">
        <v>182</v>
      </c>
      <c r="S7" s="256" t="s">
        <v>183</v>
      </c>
      <c r="T7" s="515" t="s">
        <v>184</v>
      </c>
      <c r="U7" s="254" t="s">
        <v>182</v>
      </c>
      <c r="V7" s="253" t="s">
        <v>183</v>
      </c>
      <c r="W7" s="254" t="s">
        <v>182</v>
      </c>
      <c r="X7" s="253" t="s">
        <v>183</v>
      </c>
      <c r="Y7" s="254" t="s">
        <v>182</v>
      </c>
      <c r="Z7" s="248" t="s">
        <v>183</v>
      </c>
      <c r="AA7" s="258" t="s">
        <v>182</v>
      </c>
      <c r="AB7" s="259" t="s">
        <v>183</v>
      </c>
      <c r="AC7" s="260" t="s">
        <v>184</v>
      </c>
      <c r="AD7" s="249" t="s">
        <v>182</v>
      </c>
      <c r="AE7" s="253" t="s">
        <v>183</v>
      </c>
      <c r="AF7" s="254" t="s">
        <v>182</v>
      </c>
      <c r="AG7" s="248" t="s">
        <v>183</v>
      </c>
      <c r="AH7" s="249" t="s">
        <v>182</v>
      </c>
      <c r="AI7" s="248" t="s">
        <v>183</v>
      </c>
      <c r="AJ7" s="261" t="s">
        <v>182</v>
      </c>
      <c r="AK7" s="262" t="s">
        <v>183</v>
      </c>
      <c r="AL7" s="516" t="s">
        <v>184</v>
      </c>
      <c r="AM7" s="517" t="s">
        <v>182</v>
      </c>
      <c r="AN7" s="265" t="s">
        <v>183</v>
      </c>
      <c r="AO7" s="518" t="s">
        <v>184</v>
      </c>
      <c r="AP7" s="162"/>
    </row>
    <row r="8" spans="1:42" ht="30" customHeight="1" thickTop="1">
      <c r="A8" s="162"/>
      <c r="B8" s="519" t="s">
        <v>287</v>
      </c>
      <c r="C8" s="520"/>
      <c r="D8" s="521"/>
      <c r="E8" s="522"/>
      <c r="F8" s="521"/>
      <c r="G8" s="522"/>
      <c r="H8" s="521"/>
      <c r="I8" s="523"/>
      <c r="J8" s="523"/>
      <c r="K8" s="524"/>
      <c r="L8" s="522"/>
      <c r="M8" s="521"/>
      <c r="N8" s="522"/>
      <c r="O8" s="521"/>
      <c r="P8" s="522"/>
      <c r="Q8" s="521"/>
      <c r="R8" s="525"/>
      <c r="S8" s="525"/>
      <c r="T8" s="526"/>
      <c r="U8" s="522"/>
      <c r="V8" s="521"/>
      <c r="W8" s="522"/>
      <c r="X8" s="521"/>
      <c r="Y8" s="522"/>
      <c r="Z8" s="521"/>
      <c r="AA8" s="527"/>
      <c r="AB8" s="527"/>
      <c r="AC8" s="528"/>
      <c r="AD8" s="522"/>
      <c r="AE8" s="521"/>
      <c r="AF8" s="522"/>
      <c r="AG8" s="521"/>
      <c r="AH8" s="522"/>
      <c r="AI8" s="521"/>
      <c r="AJ8" s="529"/>
      <c r="AK8" s="529"/>
      <c r="AL8" s="530"/>
      <c r="AM8" s="531"/>
      <c r="AN8" s="532"/>
      <c r="AO8" s="533"/>
      <c r="AP8" s="162"/>
    </row>
    <row r="9" spans="1:42" ht="21.95" customHeight="1">
      <c r="A9" s="162"/>
      <c r="B9" s="534" t="s">
        <v>288</v>
      </c>
      <c r="C9" s="428">
        <v>0</v>
      </c>
      <c r="D9" s="423">
        <v>0</v>
      </c>
      <c r="E9" s="422">
        <v>0</v>
      </c>
      <c r="F9" s="423">
        <v>0</v>
      </c>
      <c r="G9" s="422">
        <v>0</v>
      </c>
      <c r="H9" s="423">
        <v>0</v>
      </c>
      <c r="I9" s="424">
        <f t="shared" ref="I9:J9" si="0">SUM(C9+E9+G9)</f>
        <v>0</v>
      </c>
      <c r="J9" s="425">
        <f t="shared" si="0"/>
        <v>0</v>
      </c>
      <c r="K9" s="426">
        <f t="shared" ref="K9:K11" si="1">I9-J9</f>
        <v>0</v>
      </c>
      <c r="L9" s="422">
        <v>0</v>
      </c>
      <c r="M9" s="423">
        <v>0</v>
      </c>
      <c r="N9" s="535">
        <v>0</v>
      </c>
      <c r="O9" s="423">
        <v>0</v>
      </c>
      <c r="P9" s="422">
        <v>0</v>
      </c>
      <c r="Q9" s="423">
        <v>0</v>
      </c>
      <c r="R9" s="429">
        <f t="shared" ref="R9:S9" si="2">SUM(L9+N9+P9)</f>
        <v>0</v>
      </c>
      <c r="S9" s="430">
        <f t="shared" si="2"/>
        <v>0</v>
      </c>
      <c r="T9" s="431">
        <f t="shared" ref="T9:T11" si="3">R9-S9</f>
        <v>0</v>
      </c>
      <c r="U9" s="422">
        <v>0</v>
      </c>
      <c r="V9" s="423">
        <v>0</v>
      </c>
      <c r="W9" s="422">
        <v>0</v>
      </c>
      <c r="X9" s="423">
        <v>0</v>
      </c>
      <c r="Y9" s="422">
        <v>0</v>
      </c>
      <c r="Z9" s="423">
        <v>0</v>
      </c>
      <c r="AA9" s="432">
        <f t="shared" ref="AA9:AB9" si="4">SUM(U9+W9+Y9)</f>
        <v>0</v>
      </c>
      <c r="AB9" s="433">
        <f t="shared" si="4"/>
        <v>0</v>
      </c>
      <c r="AC9" s="434">
        <f t="shared" ref="AC9:AC11" si="5">AA9-AB9</f>
        <v>0</v>
      </c>
      <c r="AD9" s="422">
        <v>0</v>
      </c>
      <c r="AE9" s="423">
        <v>0</v>
      </c>
      <c r="AF9" s="422">
        <v>0</v>
      </c>
      <c r="AG9" s="423">
        <v>0</v>
      </c>
      <c r="AH9" s="422">
        <v>0</v>
      </c>
      <c r="AI9" s="423">
        <v>0</v>
      </c>
      <c r="AJ9" s="435">
        <f t="shared" ref="AJ9:AK9" si="6">SUM(AD9+AF9+AH9)</f>
        <v>0</v>
      </c>
      <c r="AK9" s="436">
        <f t="shared" si="6"/>
        <v>0</v>
      </c>
      <c r="AL9" s="536">
        <f t="shared" ref="AL9:AL11" si="7">AJ9-AK9</f>
        <v>0</v>
      </c>
      <c r="AM9" s="428">
        <f t="shared" ref="AM9:AN9" si="8">SUM(I9+R9+AA9+AJ9)</f>
        <v>0</v>
      </c>
      <c r="AN9" s="437">
        <f t="shared" si="8"/>
        <v>0</v>
      </c>
      <c r="AO9" s="537">
        <f t="shared" ref="AO9:AO11" si="9">AM9-AN9</f>
        <v>0</v>
      </c>
      <c r="AP9" s="162"/>
    </row>
    <row r="10" spans="1:42" ht="21.95" customHeight="1">
      <c r="A10" s="162"/>
      <c r="B10" s="538" t="s">
        <v>289</v>
      </c>
      <c r="C10" s="412">
        <v>0</v>
      </c>
      <c r="D10" s="407">
        <v>0</v>
      </c>
      <c r="E10" s="406">
        <v>0</v>
      </c>
      <c r="F10" s="407">
        <v>0</v>
      </c>
      <c r="G10" s="406">
        <v>0</v>
      </c>
      <c r="H10" s="407">
        <v>0</v>
      </c>
      <c r="I10" s="408">
        <f t="shared" ref="I10" si="10">SUM(C10+E10+G10)</f>
        <v>0</v>
      </c>
      <c r="J10" s="409">
        <f t="shared" ref="J10" si="11">SUM(D10+F10+H10)</f>
        <v>0</v>
      </c>
      <c r="K10" s="410">
        <f t="shared" ref="K10" si="12">I10-J10</f>
        <v>0</v>
      </c>
      <c r="L10" s="406">
        <v>0</v>
      </c>
      <c r="M10" s="407">
        <v>0</v>
      </c>
      <c r="N10" s="539">
        <v>0</v>
      </c>
      <c r="O10" s="407">
        <v>0</v>
      </c>
      <c r="P10" s="406">
        <v>0</v>
      </c>
      <c r="Q10" s="407">
        <v>0</v>
      </c>
      <c r="R10" s="413">
        <f t="shared" ref="R10" si="13">SUM(L10+N10+P10)</f>
        <v>0</v>
      </c>
      <c r="S10" s="414">
        <f t="shared" ref="S10" si="14">SUM(M10+O10+Q10)</f>
        <v>0</v>
      </c>
      <c r="T10" s="415">
        <f t="shared" ref="T10" si="15">R10-S10</f>
        <v>0</v>
      </c>
      <c r="U10" s="406">
        <v>0</v>
      </c>
      <c r="V10" s="407">
        <v>0</v>
      </c>
      <c r="W10" s="406">
        <v>0</v>
      </c>
      <c r="X10" s="407">
        <v>0</v>
      </c>
      <c r="Y10" s="406">
        <v>0</v>
      </c>
      <c r="Z10" s="407">
        <v>0</v>
      </c>
      <c r="AA10" s="416">
        <f t="shared" ref="AA10" si="16">SUM(U10+W10+Y10)</f>
        <v>0</v>
      </c>
      <c r="AB10" s="417">
        <f t="shared" ref="AB10" si="17">SUM(V10+X10+Z10)</f>
        <v>0</v>
      </c>
      <c r="AC10" s="418">
        <f t="shared" ref="AC10" si="18">AA10-AB10</f>
        <v>0</v>
      </c>
      <c r="AD10" s="406">
        <v>0</v>
      </c>
      <c r="AE10" s="407">
        <v>0</v>
      </c>
      <c r="AF10" s="406">
        <v>0</v>
      </c>
      <c r="AG10" s="407">
        <v>0</v>
      </c>
      <c r="AH10" s="406">
        <v>0</v>
      </c>
      <c r="AI10" s="407">
        <v>0</v>
      </c>
      <c r="AJ10" s="419">
        <f t="shared" ref="AJ10" si="19">SUM(AD10+AF10+AH10)</f>
        <v>0</v>
      </c>
      <c r="AK10" s="420">
        <f t="shared" ref="AK10" si="20">SUM(AE10+AG10+AI10)</f>
        <v>0</v>
      </c>
      <c r="AL10" s="540">
        <f t="shared" ref="AL10" si="21">AJ10-AK10</f>
        <v>0</v>
      </c>
      <c r="AM10" s="412">
        <f t="shared" ref="AM10" si="22">SUM(I10+R10+AA10+AJ10)</f>
        <v>0</v>
      </c>
      <c r="AN10" s="421">
        <f t="shared" ref="AN10" si="23">SUM(J10+S10+AB10+AK10)</f>
        <v>0</v>
      </c>
      <c r="AO10" s="541">
        <f t="shared" ref="AO10" si="24">AM10-AN10</f>
        <v>0</v>
      </c>
      <c r="AP10" s="162"/>
    </row>
    <row r="11" spans="1:42" ht="21.95" customHeight="1">
      <c r="A11" s="162"/>
      <c r="B11" s="538" t="s">
        <v>290</v>
      </c>
      <c r="C11" s="444">
        <v>0</v>
      </c>
      <c r="D11" s="439">
        <v>0</v>
      </c>
      <c r="E11" s="438">
        <v>0</v>
      </c>
      <c r="F11" s="439">
        <v>0</v>
      </c>
      <c r="G11" s="438">
        <v>0</v>
      </c>
      <c r="H11" s="439">
        <v>0</v>
      </c>
      <c r="I11" s="440">
        <f t="shared" ref="I11:J11" si="25">SUM(C11+E11+G11)</f>
        <v>0</v>
      </c>
      <c r="J11" s="441">
        <f t="shared" si="25"/>
        <v>0</v>
      </c>
      <c r="K11" s="442">
        <f t="shared" si="1"/>
        <v>0</v>
      </c>
      <c r="L11" s="438">
        <v>0</v>
      </c>
      <c r="M11" s="439">
        <v>0</v>
      </c>
      <c r="N11" s="542">
        <v>0</v>
      </c>
      <c r="O11" s="439">
        <v>0</v>
      </c>
      <c r="P11" s="438">
        <v>0</v>
      </c>
      <c r="Q11" s="439">
        <v>0</v>
      </c>
      <c r="R11" s="445">
        <f t="shared" ref="R11:S11" si="26">SUM(L11+N11+P11)</f>
        <v>0</v>
      </c>
      <c r="S11" s="446">
        <f t="shared" si="26"/>
        <v>0</v>
      </c>
      <c r="T11" s="447">
        <f t="shared" si="3"/>
        <v>0</v>
      </c>
      <c r="U11" s="438">
        <v>0</v>
      </c>
      <c r="V11" s="439">
        <v>0</v>
      </c>
      <c r="W11" s="438">
        <v>0</v>
      </c>
      <c r="X11" s="439">
        <v>0</v>
      </c>
      <c r="Y11" s="438">
        <v>0</v>
      </c>
      <c r="Z11" s="439">
        <v>0</v>
      </c>
      <c r="AA11" s="448">
        <f t="shared" ref="AA11:AB11" si="27">SUM(U11+W11+Y11)</f>
        <v>0</v>
      </c>
      <c r="AB11" s="449">
        <f t="shared" si="27"/>
        <v>0</v>
      </c>
      <c r="AC11" s="450">
        <f t="shared" si="5"/>
        <v>0</v>
      </c>
      <c r="AD11" s="438">
        <v>0</v>
      </c>
      <c r="AE11" s="439">
        <v>0</v>
      </c>
      <c r="AF11" s="438">
        <v>0</v>
      </c>
      <c r="AG11" s="439">
        <v>0</v>
      </c>
      <c r="AH11" s="438">
        <v>0</v>
      </c>
      <c r="AI11" s="439">
        <v>0</v>
      </c>
      <c r="AJ11" s="451">
        <f t="shared" ref="AJ11:AK11" si="28">SUM(AD11+AF11+AH11)</f>
        <v>0</v>
      </c>
      <c r="AK11" s="452">
        <f t="shared" si="28"/>
        <v>0</v>
      </c>
      <c r="AL11" s="543">
        <f t="shared" si="7"/>
        <v>0</v>
      </c>
      <c r="AM11" s="444">
        <f t="shared" ref="AM11:AN11" si="29">SUM(I11+R11+AA11+AJ11)</f>
        <v>0</v>
      </c>
      <c r="AN11" s="453">
        <f t="shared" si="29"/>
        <v>0</v>
      </c>
      <c r="AO11" s="544">
        <f t="shared" si="9"/>
        <v>0</v>
      </c>
      <c r="AP11" s="162"/>
    </row>
    <row r="12" spans="1:42" ht="30" customHeight="1">
      <c r="A12" s="162"/>
      <c r="B12" s="545" t="s">
        <v>291</v>
      </c>
      <c r="C12" s="546"/>
      <c r="D12" s="547"/>
      <c r="E12" s="548"/>
      <c r="F12" s="547"/>
      <c r="G12" s="548"/>
      <c r="H12" s="547"/>
      <c r="I12" s="549"/>
      <c r="J12" s="549"/>
      <c r="K12" s="550"/>
      <c r="L12" s="548"/>
      <c r="M12" s="547"/>
      <c r="N12" s="551"/>
      <c r="O12" s="547"/>
      <c r="P12" s="548"/>
      <c r="Q12" s="547"/>
      <c r="R12" s="552"/>
      <c r="S12" s="552"/>
      <c r="T12" s="553"/>
      <c r="U12" s="548"/>
      <c r="V12" s="547"/>
      <c r="W12" s="548"/>
      <c r="X12" s="547"/>
      <c r="Y12" s="548"/>
      <c r="Z12" s="547"/>
      <c r="AA12" s="554"/>
      <c r="AB12" s="554"/>
      <c r="AC12" s="555"/>
      <c r="AD12" s="548"/>
      <c r="AE12" s="547"/>
      <c r="AF12" s="548"/>
      <c r="AG12" s="547"/>
      <c r="AH12" s="548"/>
      <c r="AI12" s="547"/>
      <c r="AJ12" s="556"/>
      <c r="AK12" s="556"/>
      <c r="AL12" s="557"/>
      <c r="AM12" s="558"/>
      <c r="AN12" s="559"/>
      <c r="AO12" s="560"/>
      <c r="AP12" s="162"/>
    </row>
    <row r="13" spans="1:42" ht="21.95" customHeight="1">
      <c r="A13" s="162"/>
      <c r="B13" s="538" t="s">
        <v>288</v>
      </c>
      <c r="C13" s="428">
        <v>0</v>
      </c>
      <c r="D13" s="423">
        <v>0</v>
      </c>
      <c r="E13" s="422">
        <v>0</v>
      </c>
      <c r="F13" s="423">
        <v>0</v>
      </c>
      <c r="G13" s="422">
        <v>0</v>
      </c>
      <c r="H13" s="423">
        <v>0</v>
      </c>
      <c r="I13" s="424">
        <f t="shared" ref="I13:J13" si="30">SUM(C13+E13+G13)</f>
        <v>0</v>
      </c>
      <c r="J13" s="425">
        <f t="shared" si="30"/>
        <v>0</v>
      </c>
      <c r="K13" s="426">
        <f t="shared" ref="K13:K15" si="31">I13-J13</f>
        <v>0</v>
      </c>
      <c r="L13" s="422">
        <v>0</v>
      </c>
      <c r="M13" s="423">
        <v>0</v>
      </c>
      <c r="N13" s="535">
        <v>0</v>
      </c>
      <c r="O13" s="423">
        <v>0</v>
      </c>
      <c r="P13" s="422">
        <v>0</v>
      </c>
      <c r="Q13" s="423">
        <v>0</v>
      </c>
      <c r="R13" s="429">
        <f t="shared" ref="R13:S13" si="32">SUM(L13+N13+P13)</f>
        <v>0</v>
      </c>
      <c r="S13" s="430">
        <f t="shared" si="32"/>
        <v>0</v>
      </c>
      <c r="T13" s="431">
        <f t="shared" ref="T13:T15" si="33">R13-S13</f>
        <v>0</v>
      </c>
      <c r="U13" s="422">
        <v>0</v>
      </c>
      <c r="V13" s="423">
        <v>0</v>
      </c>
      <c r="W13" s="422">
        <v>0</v>
      </c>
      <c r="X13" s="423">
        <v>0</v>
      </c>
      <c r="Y13" s="422">
        <v>0</v>
      </c>
      <c r="Z13" s="423">
        <v>0</v>
      </c>
      <c r="AA13" s="432">
        <f t="shared" ref="AA13:AB13" si="34">SUM(U13+W13+Y13)</f>
        <v>0</v>
      </c>
      <c r="AB13" s="433">
        <f t="shared" si="34"/>
        <v>0</v>
      </c>
      <c r="AC13" s="434">
        <f t="shared" ref="AC13:AC15" si="35">AA13-AB13</f>
        <v>0</v>
      </c>
      <c r="AD13" s="422">
        <v>0</v>
      </c>
      <c r="AE13" s="423">
        <v>0</v>
      </c>
      <c r="AF13" s="422">
        <v>0</v>
      </c>
      <c r="AG13" s="423">
        <v>0</v>
      </c>
      <c r="AH13" s="422">
        <v>0</v>
      </c>
      <c r="AI13" s="423">
        <v>0</v>
      </c>
      <c r="AJ13" s="435">
        <f t="shared" ref="AJ13:AK13" si="36">SUM(AD13+AF13+AH13)</f>
        <v>0</v>
      </c>
      <c r="AK13" s="436">
        <f t="shared" si="36"/>
        <v>0</v>
      </c>
      <c r="AL13" s="536">
        <f t="shared" ref="AL13:AL15" si="37">AJ13-AK13</f>
        <v>0</v>
      </c>
      <c r="AM13" s="428">
        <f t="shared" ref="AM13:AN13" si="38">SUM(I13+R13+AA13+AJ13)</f>
        <v>0</v>
      </c>
      <c r="AN13" s="437">
        <f t="shared" si="38"/>
        <v>0</v>
      </c>
      <c r="AO13" s="537">
        <f t="shared" ref="AO13:AO15" si="39">AM13-AN13</f>
        <v>0</v>
      </c>
      <c r="AP13" s="162"/>
    </row>
    <row r="14" spans="1:42" ht="21.95" customHeight="1">
      <c r="A14" s="162"/>
      <c r="B14" s="538" t="s">
        <v>289</v>
      </c>
      <c r="C14" s="412">
        <v>0</v>
      </c>
      <c r="D14" s="407">
        <v>0</v>
      </c>
      <c r="E14" s="406">
        <v>0</v>
      </c>
      <c r="F14" s="407">
        <v>0</v>
      </c>
      <c r="G14" s="406">
        <v>0</v>
      </c>
      <c r="H14" s="407">
        <v>0</v>
      </c>
      <c r="I14" s="408">
        <f t="shared" ref="I14" si="40">SUM(C14+E14+G14)</f>
        <v>0</v>
      </c>
      <c r="J14" s="409">
        <f t="shared" ref="J14" si="41">SUM(D14+F14+H14)</f>
        <v>0</v>
      </c>
      <c r="K14" s="410">
        <f t="shared" ref="K14" si="42">I14-J14</f>
        <v>0</v>
      </c>
      <c r="L14" s="406">
        <v>0</v>
      </c>
      <c r="M14" s="407">
        <v>0</v>
      </c>
      <c r="N14" s="539">
        <v>0</v>
      </c>
      <c r="O14" s="407">
        <v>0</v>
      </c>
      <c r="P14" s="406">
        <v>0</v>
      </c>
      <c r="Q14" s="407">
        <v>0</v>
      </c>
      <c r="R14" s="413">
        <f t="shared" ref="R14" si="43">SUM(L14+N14+P14)</f>
        <v>0</v>
      </c>
      <c r="S14" s="414">
        <f t="shared" ref="S14" si="44">SUM(M14+O14+Q14)</f>
        <v>0</v>
      </c>
      <c r="T14" s="415">
        <f t="shared" ref="T14" si="45">R14-S14</f>
        <v>0</v>
      </c>
      <c r="U14" s="406">
        <v>0</v>
      </c>
      <c r="V14" s="407">
        <v>0</v>
      </c>
      <c r="W14" s="406">
        <v>0</v>
      </c>
      <c r="X14" s="407">
        <v>0</v>
      </c>
      <c r="Y14" s="406">
        <v>0</v>
      </c>
      <c r="Z14" s="407">
        <v>0</v>
      </c>
      <c r="AA14" s="416">
        <f t="shared" ref="AA14" si="46">SUM(U14+W14+Y14)</f>
        <v>0</v>
      </c>
      <c r="AB14" s="417">
        <f t="shared" ref="AB14" si="47">SUM(V14+X14+Z14)</f>
        <v>0</v>
      </c>
      <c r="AC14" s="418">
        <f t="shared" ref="AC14" si="48">AA14-AB14</f>
        <v>0</v>
      </c>
      <c r="AD14" s="406">
        <v>0</v>
      </c>
      <c r="AE14" s="407">
        <v>0</v>
      </c>
      <c r="AF14" s="406">
        <v>0</v>
      </c>
      <c r="AG14" s="407">
        <v>0</v>
      </c>
      <c r="AH14" s="406">
        <v>0</v>
      </c>
      <c r="AI14" s="407">
        <v>0</v>
      </c>
      <c r="AJ14" s="419">
        <f t="shared" ref="AJ14" si="49">SUM(AD14+AF14+AH14)</f>
        <v>0</v>
      </c>
      <c r="AK14" s="420">
        <f t="shared" ref="AK14" si="50">SUM(AE14+AG14+AI14)</f>
        <v>0</v>
      </c>
      <c r="AL14" s="540">
        <f t="shared" ref="AL14" si="51">AJ14-AK14</f>
        <v>0</v>
      </c>
      <c r="AM14" s="412">
        <f t="shared" ref="AM14" si="52">SUM(I14+R14+AA14+AJ14)</f>
        <v>0</v>
      </c>
      <c r="AN14" s="421">
        <f t="shared" ref="AN14" si="53">SUM(J14+S14+AB14+AK14)</f>
        <v>0</v>
      </c>
      <c r="AO14" s="541">
        <f t="shared" ref="AO14" si="54">AM14-AN14</f>
        <v>0</v>
      </c>
      <c r="AP14" s="162"/>
    </row>
    <row r="15" spans="1:42" ht="21.95" customHeight="1">
      <c r="A15" s="162"/>
      <c r="B15" s="538" t="s">
        <v>290</v>
      </c>
      <c r="C15" s="444">
        <v>0</v>
      </c>
      <c r="D15" s="439">
        <v>0</v>
      </c>
      <c r="E15" s="438">
        <v>0</v>
      </c>
      <c r="F15" s="439">
        <v>0</v>
      </c>
      <c r="G15" s="438">
        <v>0</v>
      </c>
      <c r="H15" s="439">
        <v>0</v>
      </c>
      <c r="I15" s="440">
        <f t="shared" ref="I15:J15" si="55">SUM(C15+E15+G15)</f>
        <v>0</v>
      </c>
      <c r="J15" s="441">
        <f t="shared" si="55"/>
        <v>0</v>
      </c>
      <c r="K15" s="442">
        <f t="shared" si="31"/>
        <v>0</v>
      </c>
      <c r="L15" s="438">
        <v>0</v>
      </c>
      <c r="M15" s="439">
        <v>0</v>
      </c>
      <c r="N15" s="542">
        <v>0</v>
      </c>
      <c r="O15" s="439">
        <v>0</v>
      </c>
      <c r="P15" s="438">
        <v>0</v>
      </c>
      <c r="Q15" s="439">
        <v>0</v>
      </c>
      <c r="R15" s="445">
        <f t="shared" ref="R15:S15" si="56">SUM(L15+N15+P15)</f>
        <v>0</v>
      </c>
      <c r="S15" s="446">
        <f t="shared" si="56"/>
        <v>0</v>
      </c>
      <c r="T15" s="447">
        <f t="shared" si="33"/>
        <v>0</v>
      </c>
      <c r="U15" s="438">
        <v>0</v>
      </c>
      <c r="V15" s="439">
        <v>0</v>
      </c>
      <c r="W15" s="438">
        <v>0</v>
      </c>
      <c r="X15" s="439">
        <v>0</v>
      </c>
      <c r="Y15" s="438">
        <v>0</v>
      </c>
      <c r="Z15" s="439">
        <v>0</v>
      </c>
      <c r="AA15" s="448">
        <f t="shared" ref="AA15:AB15" si="57">SUM(U15+W15+Y15)</f>
        <v>0</v>
      </c>
      <c r="AB15" s="449">
        <f t="shared" si="57"/>
        <v>0</v>
      </c>
      <c r="AC15" s="450">
        <f t="shared" si="35"/>
        <v>0</v>
      </c>
      <c r="AD15" s="438">
        <v>0</v>
      </c>
      <c r="AE15" s="439">
        <v>0</v>
      </c>
      <c r="AF15" s="438">
        <v>0</v>
      </c>
      <c r="AG15" s="439">
        <v>0</v>
      </c>
      <c r="AH15" s="438">
        <v>0</v>
      </c>
      <c r="AI15" s="439">
        <v>0</v>
      </c>
      <c r="AJ15" s="451">
        <f t="shared" ref="AJ15:AK15" si="58">SUM(AD15+AF15+AH15)</f>
        <v>0</v>
      </c>
      <c r="AK15" s="452">
        <f t="shared" si="58"/>
        <v>0</v>
      </c>
      <c r="AL15" s="543">
        <f t="shared" si="37"/>
        <v>0</v>
      </c>
      <c r="AM15" s="444">
        <f t="shared" ref="AM15:AN15" si="59">SUM(I15+R15+AA15+AJ15)</f>
        <v>0</v>
      </c>
      <c r="AN15" s="453">
        <f t="shared" si="59"/>
        <v>0</v>
      </c>
      <c r="AO15" s="544">
        <f t="shared" si="39"/>
        <v>0</v>
      </c>
      <c r="AP15" s="162"/>
    </row>
    <row r="16" spans="1:42" ht="30" customHeight="1">
      <c r="A16" s="162"/>
      <c r="B16" s="561" t="s">
        <v>292</v>
      </c>
      <c r="C16" s="562"/>
      <c r="D16" s="563"/>
      <c r="E16" s="564"/>
      <c r="F16" s="563"/>
      <c r="G16" s="564"/>
      <c r="H16" s="563"/>
      <c r="I16" s="565"/>
      <c r="J16" s="565"/>
      <c r="K16" s="566"/>
      <c r="L16" s="564"/>
      <c r="M16" s="563"/>
      <c r="N16" s="567"/>
      <c r="O16" s="563"/>
      <c r="P16" s="564"/>
      <c r="Q16" s="563"/>
      <c r="R16" s="568"/>
      <c r="S16" s="568"/>
      <c r="T16" s="569"/>
      <c r="U16" s="564"/>
      <c r="V16" s="563"/>
      <c r="W16" s="564"/>
      <c r="X16" s="563"/>
      <c r="Y16" s="564"/>
      <c r="Z16" s="563"/>
      <c r="AA16" s="570"/>
      <c r="AB16" s="570"/>
      <c r="AC16" s="571"/>
      <c r="AD16" s="564"/>
      <c r="AE16" s="563"/>
      <c r="AF16" s="564"/>
      <c r="AG16" s="563"/>
      <c r="AH16" s="564"/>
      <c r="AI16" s="563"/>
      <c r="AJ16" s="572"/>
      <c r="AK16" s="572"/>
      <c r="AL16" s="573"/>
      <c r="AM16" s="574"/>
      <c r="AN16" s="575"/>
      <c r="AO16" s="576"/>
      <c r="AP16" s="162"/>
    </row>
    <row r="17" spans="1:42" ht="21.95" customHeight="1">
      <c r="A17" s="162"/>
      <c r="B17" s="538" t="s">
        <v>288</v>
      </c>
      <c r="C17" s="428">
        <v>0</v>
      </c>
      <c r="D17" s="423">
        <v>0</v>
      </c>
      <c r="E17" s="422">
        <v>0</v>
      </c>
      <c r="F17" s="423">
        <v>0</v>
      </c>
      <c r="G17" s="422">
        <v>0</v>
      </c>
      <c r="H17" s="423">
        <v>0</v>
      </c>
      <c r="I17" s="424">
        <f t="shared" ref="I17:J17" si="60">SUM(C17+E17+G17)</f>
        <v>0</v>
      </c>
      <c r="J17" s="425">
        <f t="shared" si="60"/>
        <v>0</v>
      </c>
      <c r="K17" s="426">
        <f t="shared" ref="K17:K19" si="61">I17-J17</f>
        <v>0</v>
      </c>
      <c r="L17" s="422">
        <v>0</v>
      </c>
      <c r="M17" s="423">
        <v>0</v>
      </c>
      <c r="N17" s="535">
        <v>0</v>
      </c>
      <c r="O17" s="423">
        <v>0</v>
      </c>
      <c r="P17" s="422">
        <v>0</v>
      </c>
      <c r="Q17" s="423">
        <v>0</v>
      </c>
      <c r="R17" s="429">
        <f t="shared" ref="R17:S17" si="62">SUM(L17+N17+P17)</f>
        <v>0</v>
      </c>
      <c r="S17" s="430">
        <f t="shared" si="62"/>
        <v>0</v>
      </c>
      <c r="T17" s="431">
        <f t="shared" ref="T17:T19" si="63">R17-S17</f>
        <v>0</v>
      </c>
      <c r="U17" s="422">
        <v>0</v>
      </c>
      <c r="V17" s="423">
        <v>0</v>
      </c>
      <c r="W17" s="422">
        <v>0</v>
      </c>
      <c r="X17" s="423">
        <v>0</v>
      </c>
      <c r="Y17" s="422">
        <v>0</v>
      </c>
      <c r="Z17" s="423">
        <v>0</v>
      </c>
      <c r="AA17" s="432">
        <f t="shared" ref="AA17:AB17" si="64">SUM(U17+W17+Y17)</f>
        <v>0</v>
      </c>
      <c r="AB17" s="433">
        <f t="shared" si="64"/>
        <v>0</v>
      </c>
      <c r="AC17" s="434">
        <f t="shared" ref="AC17:AC19" si="65">AA17-AB17</f>
        <v>0</v>
      </c>
      <c r="AD17" s="422">
        <v>0</v>
      </c>
      <c r="AE17" s="423">
        <v>0</v>
      </c>
      <c r="AF17" s="422">
        <v>0</v>
      </c>
      <c r="AG17" s="423">
        <v>0</v>
      </c>
      <c r="AH17" s="422">
        <v>0</v>
      </c>
      <c r="AI17" s="423">
        <v>0</v>
      </c>
      <c r="AJ17" s="435">
        <f t="shared" ref="AJ17:AK17" si="66">SUM(AD17+AF17+AH17)</f>
        <v>0</v>
      </c>
      <c r="AK17" s="436">
        <f t="shared" si="66"/>
        <v>0</v>
      </c>
      <c r="AL17" s="536">
        <f t="shared" ref="AL17:AL19" si="67">AJ17-AK17</f>
        <v>0</v>
      </c>
      <c r="AM17" s="428">
        <f t="shared" ref="AM17:AN17" si="68">SUM(I17+R17+AA17+AJ17)</f>
        <v>0</v>
      </c>
      <c r="AN17" s="437">
        <f t="shared" si="68"/>
        <v>0</v>
      </c>
      <c r="AO17" s="537">
        <f t="shared" ref="AO17:AO19" si="69">AM17-AN17</f>
        <v>0</v>
      </c>
      <c r="AP17" s="162"/>
    </row>
    <row r="18" spans="1:42" ht="21.95" customHeight="1">
      <c r="A18" s="162"/>
      <c r="B18" s="538" t="s">
        <v>289</v>
      </c>
      <c r="C18" s="412">
        <v>0</v>
      </c>
      <c r="D18" s="407">
        <v>0</v>
      </c>
      <c r="E18" s="406">
        <v>0</v>
      </c>
      <c r="F18" s="407">
        <v>0</v>
      </c>
      <c r="G18" s="406">
        <v>0</v>
      </c>
      <c r="H18" s="407">
        <v>0</v>
      </c>
      <c r="I18" s="408">
        <f t="shared" ref="I18" si="70">SUM(C18+E18+G18)</f>
        <v>0</v>
      </c>
      <c r="J18" s="409">
        <f t="shared" ref="J18" si="71">SUM(D18+F18+H18)</f>
        <v>0</v>
      </c>
      <c r="K18" s="410">
        <f t="shared" ref="K18" si="72">I18-J18</f>
        <v>0</v>
      </c>
      <c r="L18" s="406">
        <v>0</v>
      </c>
      <c r="M18" s="407">
        <v>0</v>
      </c>
      <c r="N18" s="539">
        <v>0</v>
      </c>
      <c r="O18" s="407">
        <v>0</v>
      </c>
      <c r="P18" s="406">
        <v>0</v>
      </c>
      <c r="Q18" s="407">
        <v>0</v>
      </c>
      <c r="R18" s="413">
        <f t="shared" ref="R18" si="73">SUM(L18+N18+P18)</f>
        <v>0</v>
      </c>
      <c r="S18" s="414">
        <f t="shared" ref="S18" si="74">SUM(M18+O18+Q18)</f>
        <v>0</v>
      </c>
      <c r="T18" s="415">
        <f t="shared" ref="T18" si="75">R18-S18</f>
        <v>0</v>
      </c>
      <c r="U18" s="406">
        <v>0</v>
      </c>
      <c r="V18" s="407">
        <v>0</v>
      </c>
      <c r="W18" s="406">
        <v>0</v>
      </c>
      <c r="X18" s="407">
        <v>0</v>
      </c>
      <c r="Y18" s="406">
        <v>0</v>
      </c>
      <c r="Z18" s="407">
        <v>0</v>
      </c>
      <c r="AA18" s="416">
        <f t="shared" ref="AA18" si="76">SUM(U18+W18+Y18)</f>
        <v>0</v>
      </c>
      <c r="AB18" s="417">
        <f t="shared" ref="AB18" si="77">SUM(V18+X18+Z18)</f>
        <v>0</v>
      </c>
      <c r="AC18" s="418">
        <f t="shared" ref="AC18" si="78">AA18-AB18</f>
        <v>0</v>
      </c>
      <c r="AD18" s="406">
        <v>0</v>
      </c>
      <c r="AE18" s="407">
        <v>0</v>
      </c>
      <c r="AF18" s="406">
        <v>0</v>
      </c>
      <c r="AG18" s="407">
        <v>0</v>
      </c>
      <c r="AH18" s="406">
        <v>0</v>
      </c>
      <c r="AI18" s="407">
        <v>0</v>
      </c>
      <c r="AJ18" s="419">
        <f t="shared" ref="AJ18" si="79">SUM(AD18+AF18+AH18)</f>
        <v>0</v>
      </c>
      <c r="AK18" s="420">
        <f t="shared" ref="AK18" si="80">SUM(AE18+AG18+AI18)</f>
        <v>0</v>
      </c>
      <c r="AL18" s="540">
        <f t="shared" ref="AL18" si="81">AJ18-AK18</f>
        <v>0</v>
      </c>
      <c r="AM18" s="412">
        <f t="shared" ref="AM18" si="82">SUM(I18+R18+AA18+AJ18)</f>
        <v>0</v>
      </c>
      <c r="AN18" s="421">
        <f t="shared" ref="AN18" si="83">SUM(J18+S18+AB18+AK18)</f>
        <v>0</v>
      </c>
      <c r="AO18" s="541">
        <f t="shared" ref="AO18" si="84">AM18-AN18</f>
        <v>0</v>
      </c>
      <c r="AP18" s="162"/>
    </row>
    <row r="19" spans="1:42" ht="21.95" customHeight="1">
      <c r="A19" s="162"/>
      <c r="B19" s="538" t="s">
        <v>290</v>
      </c>
      <c r="C19" s="444">
        <v>0</v>
      </c>
      <c r="D19" s="439">
        <v>0</v>
      </c>
      <c r="E19" s="438">
        <v>0</v>
      </c>
      <c r="F19" s="439">
        <v>0</v>
      </c>
      <c r="G19" s="438">
        <v>0</v>
      </c>
      <c r="H19" s="439">
        <v>0</v>
      </c>
      <c r="I19" s="440">
        <f t="shared" ref="I19:J19" si="85">SUM(C19+E19+G19)</f>
        <v>0</v>
      </c>
      <c r="J19" s="441">
        <f t="shared" si="85"/>
        <v>0</v>
      </c>
      <c r="K19" s="442">
        <f t="shared" si="61"/>
        <v>0</v>
      </c>
      <c r="L19" s="438">
        <v>0</v>
      </c>
      <c r="M19" s="439">
        <v>0</v>
      </c>
      <c r="N19" s="542">
        <v>0</v>
      </c>
      <c r="O19" s="439">
        <v>0</v>
      </c>
      <c r="P19" s="438">
        <v>0</v>
      </c>
      <c r="Q19" s="439">
        <v>0</v>
      </c>
      <c r="R19" s="445">
        <f t="shared" ref="R19:S19" si="86">SUM(L19+N19+P19)</f>
        <v>0</v>
      </c>
      <c r="S19" s="446">
        <f t="shared" si="86"/>
        <v>0</v>
      </c>
      <c r="T19" s="447">
        <f t="shared" si="63"/>
        <v>0</v>
      </c>
      <c r="U19" s="438">
        <v>0</v>
      </c>
      <c r="V19" s="439">
        <v>0</v>
      </c>
      <c r="W19" s="438">
        <v>0</v>
      </c>
      <c r="X19" s="439">
        <v>0</v>
      </c>
      <c r="Y19" s="438">
        <v>0</v>
      </c>
      <c r="Z19" s="439">
        <v>0</v>
      </c>
      <c r="AA19" s="448">
        <f t="shared" ref="AA19:AB19" si="87">SUM(U19+W19+Y19)</f>
        <v>0</v>
      </c>
      <c r="AB19" s="449">
        <f t="shared" si="87"/>
        <v>0</v>
      </c>
      <c r="AC19" s="450">
        <f t="shared" si="65"/>
        <v>0</v>
      </c>
      <c r="AD19" s="438">
        <v>0</v>
      </c>
      <c r="AE19" s="439">
        <v>0</v>
      </c>
      <c r="AF19" s="438">
        <v>0</v>
      </c>
      <c r="AG19" s="439">
        <v>0</v>
      </c>
      <c r="AH19" s="438">
        <v>0</v>
      </c>
      <c r="AI19" s="439">
        <v>0</v>
      </c>
      <c r="AJ19" s="451">
        <f t="shared" ref="AJ19:AK19" si="88">SUM(AD19+AF19+AH19)</f>
        <v>0</v>
      </c>
      <c r="AK19" s="452">
        <f t="shared" si="88"/>
        <v>0</v>
      </c>
      <c r="AL19" s="543">
        <f t="shared" si="67"/>
        <v>0</v>
      </c>
      <c r="AM19" s="444">
        <f t="shared" ref="AM19:AN19" si="89">SUM(I19+R19+AA19+AJ19)</f>
        <v>0</v>
      </c>
      <c r="AN19" s="453">
        <f t="shared" si="89"/>
        <v>0</v>
      </c>
      <c r="AO19" s="544">
        <f t="shared" si="69"/>
        <v>0</v>
      </c>
      <c r="AP19" s="162"/>
    </row>
    <row r="20" spans="1:42" ht="30" customHeight="1">
      <c r="A20" s="162"/>
      <c r="B20" s="577" t="s">
        <v>293</v>
      </c>
      <c r="C20" s="578"/>
      <c r="D20" s="579"/>
      <c r="E20" s="580"/>
      <c r="F20" s="579"/>
      <c r="G20" s="580"/>
      <c r="H20" s="579"/>
      <c r="I20" s="581"/>
      <c r="J20" s="581"/>
      <c r="K20" s="582"/>
      <c r="L20" s="580"/>
      <c r="M20" s="579"/>
      <c r="N20" s="583"/>
      <c r="O20" s="579"/>
      <c r="P20" s="580"/>
      <c r="Q20" s="579"/>
      <c r="R20" s="584"/>
      <c r="S20" s="584"/>
      <c r="T20" s="585"/>
      <c r="U20" s="580"/>
      <c r="V20" s="579"/>
      <c r="W20" s="580"/>
      <c r="X20" s="579"/>
      <c r="Y20" s="580"/>
      <c r="Z20" s="579"/>
      <c r="AA20" s="586"/>
      <c r="AB20" s="586"/>
      <c r="AC20" s="587"/>
      <c r="AD20" s="580"/>
      <c r="AE20" s="579"/>
      <c r="AF20" s="580"/>
      <c r="AG20" s="579"/>
      <c r="AH20" s="580"/>
      <c r="AI20" s="579"/>
      <c r="AJ20" s="588"/>
      <c r="AK20" s="588"/>
      <c r="AL20" s="589"/>
      <c r="AM20" s="590"/>
      <c r="AN20" s="591"/>
      <c r="AO20" s="592"/>
      <c r="AP20" s="162"/>
    </row>
    <row r="21" spans="1:42" ht="21.95" customHeight="1">
      <c r="A21" s="162"/>
      <c r="B21" s="538" t="s">
        <v>294</v>
      </c>
      <c r="C21" s="428">
        <v>0</v>
      </c>
      <c r="D21" s="423">
        <v>0</v>
      </c>
      <c r="E21" s="422">
        <v>0</v>
      </c>
      <c r="F21" s="423">
        <v>0</v>
      </c>
      <c r="G21" s="422">
        <v>0</v>
      </c>
      <c r="H21" s="423">
        <v>0</v>
      </c>
      <c r="I21" s="424">
        <f t="shared" ref="I21:J21" si="90">SUM(C21+E21+G21)</f>
        <v>0</v>
      </c>
      <c r="J21" s="425">
        <f t="shared" si="90"/>
        <v>0</v>
      </c>
      <c r="K21" s="426">
        <f t="shared" ref="K21:K26" si="91">I21-J21</f>
        <v>0</v>
      </c>
      <c r="L21" s="422">
        <v>0</v>
      </c>
      <c r="M21" s="423">
        <v>0</v>
      </c>
      <c r="N21" s="535">
        <v>0</v>
      </c>
      <c r="O21" s="423">
        <v>0</v>
      </c>
      <c r="P21" s="422">
        <v>0</v>
      </c>
      <c r="Q21" s="423">
        <v>0</v>
      </c>
      <c r="R21" s="429">
        <f t="shared" ref="R21:S21" si="92">SUM(L21+N21+P21)</f>
        <v>0</v>
      </c>
      <c r="S21" s="430">
        <f t="shared" si="92"/>
        <v>0</v>
      </c>
      <c r="T21" s="431">
        <f t="shared" ref="T21:T26" si="93">R21-S21</f>
        <v>0</v>
      </c>
      <c r="U21" s="422">
        <v>0</v>
      </c>
      <c r="V21" s="423">
        <v>0</v>
      </c>
      <c r="W21" s="422">
        <v>0</v>
      </c>
      <c r="X21" s="423">
        <v>0</v>
      </c>
      <c r="Y21" s="422">
        <v>0</v>
      </c>
      <c r="Z21" s="423">
        <v>0</v>
      </c>
      <c r="AA21" s="432">
        <f t="shared" ref="AA21:AB21" si="94">SUM(U21+W21+Y21)</f>
        <v>0</v>
      </c>
      <c r="AB21" s="433">
        <f t="shared" si="94"/>
        <v>0</v>
      </c>
      <c r="AC21" s="434">
        <f t="shared" ref="AC21:AC26" si="95">AA21-AB21</f>
        <v>0</v>
      </c>
      <c r="AD21" s="422">
        <v>0</v>
      </c>
      <c r="AE21" s="423">
        <v>0</v>
      </c>
      <c r="AF21" s="422">
        <v>0</v>
      </c>
      <c r="AG21" s="423">
        <v>0</v>
      </c>
      <c r="AH21" s="422">
        <v>0</v>
      </c>
      <c r="AI21" s="423">
        <v>0</v>
      </c>
      <c r="AJ21" s="435">
        <f t="shared" ref="AJ21:AK21" si="96">SUM(AD21+AF21+AH21)</f>
        <v>0</v>
      </c>
      <c r="AK21" s="436">
        <f t="shared" si="96"/>
        <v>0</v>
      </c>
      <c r="AL21" s="536">
        <f t="shared" ref="AL21:AL26" si="97">AJ21-AK21</f>
        <v>0</v>
      </c>
      <c r="AM21" s="428">
        <f t="shared" ref="AM21:AN21" si="98">SUM(I21+R21+AA21+AJ21)</f>
        <v>0</v>
      </c>
      <c r="AN21" s="437">
        <f t="shared" si="98"/>
        <v>0</v>
      </c>
      <c r="AO21" s="537">
        <f t="shared" ref="AO21:AO26" si="99">AM21-AN21</f>
        <v>0</v>
      </c>
      <c r="AP21" s="162"/>
    </row>
    <row r="22" spans="1:42" ht="21.95" customHeight="1">
      <c r="A22" s="162"/>
      <c r="B22" s="538" t="s">
        <v>295</v>
      </c>
      <c r="C22" s="412">
        <v>0</v>
      </c>
      <c r="D22" s="407">
        <v>0</v>
      </c>
      <c r="E22" s="406">
        <v>0</v>
      </c>
      <c r="F22" s="407">
        <v>0</v>
      </c>
      <c r="G22" s="406">
        <v>0</v>
      </c>
      <c r="H22" s="407">
        <v>0</v>
      </c>
      <c r="I22" s="408">
        <f t="shared" ref="I22:J22" si="100">SUM(C22+E22+G22)</f>
        <v>0</v>
      </c>
      <c r="J22" s="409">
        <f t="shared" si="100"/>
        <v>0</v>
      </c>
      <c r="K22" s="410">
        <f t="shared" si="91"/>
        <v>0</v>
      </c>
      <c r="L22" s="406">
        <v>0</v>
      </c>
      <c r="M22" s="407">
        <v>0</v>
      </c>
      <c r="N22" s="539">
        <v>0</v>
      </c>
      <c r="O22" s="407">
        <v>0</v>
      </c>
      <c r="P22" s="406">
        <v>0</v>
      </c>
      <c r="Q22" s="407">
        <v>0</v>
      </c>
      <c r="R22" s="413">
        <f t="shared" ref="R22:S22" si="101">SUM(L22+N22+P22)</f>
        <v>0</v>
      </c>
      <c r="S22" s="414">
        <f t="shared" si="101"/>
        <v>0</v>
      </c>
      <c r="T22" s="415">
        <f t="shared" si="93"/>
        <v>0</v>
      </c>
      <c r="U22" s="406">
        <v>0</v>
      </c>
      <c r="V22" s="407">
        <v>0</v>
      </c>
      <c r="W22" s="406">
        <v>0</v>
      </c>
      <c r="X22" s="407">
        <v>0</v>
      </c>
      <c r="Y22" s="406">
        <v>0</v>
      </c>
      <c r="Z22" s="407">
        <v>0</v>
      </c>
      <c r="AA22" s="416">
        <f t="shared" ref="AA22:AB22" si="102">SUM(U22+W22+Y22)</f>
        <v>0</v>
      </c>
      <c r="AB22" s="417">
        <f t="shared" si="102"/>
        <v>0</v>
      </c>
      <c r="AC22" s="418">
        <f t="shared" si="95"/>
        <v>0</v>
      </c>
      <c r="AD22" s="406">
        <v>0</v>
      </c>
      <c r="AE22" s="407">
        <v>0</v>
      </c>
      <c r="AF22" s="406">
        <v>0</v>
      </c>
      <c r="AG22" s="407">
        <v>0</v>
      </c>
      <c r="AH22" s="406">
        <v>0</v>
      </c>
      <c r="AI22" s="407">
        <v>0</v>
      </c>
      <c r="AJ22" s="419">
        <f t="shared" ref="AJ22:AK22" si="103">SUM(AD22+AF22+AH22)</f>
        <v>0</v>
      </c>
      <c r="AK22" s="420">
        <f t="shared" si="103"/>
        <v>0</v>
      </c>
      <c r="AL22" s="540">
        <f t="shared" si="97"/>
        <v>0</v>
      </c>
      <c r="AM22" s="412">
        <f t="shared" ref="AM22:AN22" si="104">SUM(I22+R22+AA22+AJ22)</f>
        <v>0</v>
      </c>
      <c r="AN22" s="421">
        <f t="shared" si="104"/>
        <v>0</v>
      </c>
      <c r="AO22" s="541">
        <f t="shared" si="99"/>
        <v>0</v>
      </c>
      <c r="AP22" s="162"/>
    </row>
    <row r="23" spans="1:42" ht="21.95" customHeight="1">
      <c r="A23" s="162"/>
      <c r="B23" s="538" t="s">
        <v>296</v>
      </c>
      <c r="C23" s="412">
        <v>0</v>
      </c>
      <c r="D23" s="407">
        <v>0</v>
      </c>
      <c r="E23" s="406">
        <v>0</v>
      </c>
      <c r="F23" s="407">
        <v>0</v>
      </c>
      <c r="G23" s="406">
        <v>0</v>
      </c>
      <c r="H23" s="407">
        <v>0</v>
      </c>
      <c r="I23" s="408">
        <f t="shared" ref="I23:J23" si="105">SUM(C23+E23+G23)</f>
        <v>0</v>
      </c>
      <c r="J23" s="409">
        <f t="shared" si="105"/>
        <v>0</v>
      </c>
      <c r="K23" s="410">
        <f t="shared" si="91"/>
        <v>0</v>
      </c>
      <c r="L23" s="406">
        <v>0</v>
      </c>
      <c r="M23" s="407">
        <v>0</v>
      </c>
      <c r="N23" s="539">
        <v>0</v>
      </c>
      <c r="O23" s="407">
        <v>0</v>
      </c>
      <c r="P23" s="406">
        <v>0</v>
      </c>
      <c r="Q23" s="407">
        <v>0</v>
      </c>
      <c r="R23" s="413">
        <f t="shared" ref="R23:S23" si="106">SUM(L23+N23+P23)</f>
        <v>0</v>
      </c>
      <c r="S23" s="414">
        <f t="shared" si="106"/>
        <v>0</v>
      </c>
      <c r="T23" s="415">
        <f t="shared" si="93"/>
        <v>0</v>
      </c>
      <c r="U23" s="406">
        <v>0</v>
      </c>
      <c r="V23" s="407">
        <v>0</v>
      </c>
      <c r="W23" s="406">
        <v>0</v>
      </c>
      <c r="X23" s="407">
        <v>0</v>
      </c>
      <c r="Y23" s="406">
        <v>0</v>
      </c>
      <c r="Z23" s="407">
        <v>0</v>
      </c>
      <c r="AA23" s="416">
        <f t="shared" ref="AA23:AB23" si="107">SUM(U23+W23+Y23)</f>
        <v>0</v>
      </c>
      <c r="AB23" s="417">
        <f t="shared" si="107"/>
        <v>0</v>
      </c>
      <c r="AC23" s="418">
        <f t="shared" si="95"/>
        <v>0</v>
      </c>
      <c r="AD23" s="406">
        <v>0</v>
      </c>
      <c r="AE23" s="407">
        <v>0</v>
      </c>
      <c r="AF23" s="406">
        <v>0</v>
      </c>
      <c r="AG23" s="407">
        <v>0</v>
      </c>
      <c r="AH23" s="406">
        <v>0</v>
      </c>
      <c r="AI23" s="407">
        <v>0</v>
      </c>
      <c r="AJ23" s="419">
        <f t="shared" ref="AJ23:AK23" si="108">SUM(AD23+AF23+AH23)</f>
        <v>0</v>
      </c>
      <c r="AK23" s="420">
        <f t="shared" si="108"/>
        <v>0</v>
      </c>
      <c r="AL23" s="540">
        <f t="shared" si="97"/>
        <v>0</v>
      </c>
      <c r="AM23" s="412">
        <f t="shared" ref="AM23:AN23" si="109">SUM(I23+R23+AA23+AJ23)</f>
        <v>0</v>
      </c>
      <c r="AN23" s="421">
        <f t="shared" si="109"/>
        <v>0</v>
      </c>
      <c r="AO23" s="541">
        <f t="shared" si="99"/>
        <v>0</v>
      </c>
      <c r="AP23" s="162"/>
    </row>
    <row r="24" spans="1:42" ht="21.95" customHeight="1">
      <c r="A24" s="162"/>
      <c r="B24" s="538" t="s">
        <v>297</v>
      </c>
      <c r="C24" s="412">
        <v>0</v>
      </c>
      <c r="D24" s="407">
        <v>0</v>
      </c>
      <c r="E24" s="406">
        <v>0</v>
      </c>
      <c r="F24" s="407">
        <v>0</v>
      </c>
      <c r="G24" s="406">
        <v>0</v>
      </c>
      <c r="H24" s="407">
        <v>0</v>
      </c>
      <c r="I24" s="408">
        <f t="shared" ref="I24:J24" si="110">SUM(C24+E24+G24)</f>
        <v>0</v>
      </c>
      <c r="J24" s="409">
        <f t="shared" si="110"/>
        <v>0</v>
      </c>
      <c r="K24" s="410">
        <f t="shared" si="91"/>
        <v>0</v>
      </c>
      <c r="L24" s="406">
        <v>0</v>
      </c>
      <c r="M24" s="407">
        <v>0</v>
      </c>
      <c r="N24" s="539">
        <v>0</v>
      </c>
      <c r="O24" s="407">
        <v>0</v>
      </c>
      <c r="P24" s="406">
        <v>0</v>
      </c>
      <c r="Q24" s="407">
        <v>0</v>
      </c>
      <c r="R24" s="413">
        <f t="shared" ref="R24:S24" si="111">SUM(L24+N24+P24)</f>
        <v>0</v>
      </c>
      <c r="S24" s="414">
        <f t="shared" si="111"/>
        <v>0</v>
      </c>
      <c r="T24" s="415">
        <f t="shared" si="93"/>
        <v>0</v>
      </c>
      <c r="U24" s="406">
        <v>0</v>
      </c>
      <c r="V24" s="407">
        <v>0</v>
      </c>
      <c r="W24" s="406">
        <v>0</v>
      </c>
      <c r="X24" s="407">
        <v>0</v>
      </c>
      <c r="Y24" s="406">
        <v>0</v>
      </c>
      <c r="Z24" s="407">
        <v>0</v>
      </c>
      <c r="AA24" s="416">
        <f t="shared" ref="AA24:AB24" si="112">SUM(U24+W24+Y24)</f>
        <v>0</v>
      </c>
      <c r="AB24" s="417">
        <f t="shared" si="112"/>
        <v>0</v>
      </c>
      <c r="AC24" s="418">
        <f t="shared" si="95"/>
        <v>0</v>
      </c>
      <c r="AD24" s="406">
        <v>0</v>
      </c>
      <c r="AE24" s="407">
        <v>0</v>
      </c>
      <c r="AF24" s="406">
        <v>0</v>
      </c>
      <c r="AG24" s="407">
        <v>0</v>
      </c>
      <c r="AH24" s="406">
        <v>0</v>
      </c>
      <c r="AI24" s="407">
        <v>0</v>
      </c>
      <c r="AJ24" s="419">
        <f t="shared" ref="AJ24:AK24" si="113">SUM(AD24+AF24+AH24)</f>
        <v>0</v>
      </c>
      <c r="AK24" s="420">
        <f t="shared" si="113"/>
        <v>0</v>
      </c>
      <c r="AL24" s="540">
        <f t="shared" si="97"/>
        <v>0</v>
      </c>
      <c r="AM24" s="412">
        <f t="shared" ref="AM24:AN24" si="114">SUM(I24+R24+AA24+AJ24)</f>
        <v>0</v>
      </c>
      <c r="AN24" s="421">
        <f t="shared" si="114"/>
        <v>0</v>
      </c>
      <c r="AO24" s="541">
        <f t="shared" si="99"/>
        <v>0</v>
      </c>
      <c r="AP24" s="162"/>
    </row>
    <row r="25" spans="1:42" ht="21.95" customHeight="1">
      <c r="A25" s="162"/>
      <c r="B25" s="538" t="s">
        <v>298</v>
      </c>
      <c r="C25" s="412">
        <v>0</v>
      </c>
      <c r="D25" s="407">
        <v>0</v>
      </c>
      <c r="E25" s="406">
        <v>0</v>
      </c>
      <c r="F25" s="407">
        <v>0</v>
      </c>
      <c r="G25" s="406">
        <v>0</v>
      </c>
      <c r="H25" s="407">
        <v>0</v>
      </c>
      <c r="I25" s="408">
        <f t="shared" ref="I25" si="115">SUM(C25+E25+G25)</f>
        <v>0</v>
      </c>
      <c r="J25" s="409">
        <f t="shared" ref="J25" si="116">SUM(D25+F25+H25)</f>
        <v>0</v>
      </c>
      <c r="K25" s="410">
        <f t="shared" ref="K25" si="117">I25-J25</f>
        <v>0</v>
      </c>
      <c r="L25" s="406">
        <v>0</v>
      </c>
      <c r="M25" s="407">
        <v>0</v>
      </c>
      <c r="N25" s="539">
        <v>0</v>
      </c>
      <c r="O25" s="407">
        <v>0</v>
      </c>
      <c r="P25" s="406">
        <v>0</v>
      </c>
      <c r="Q25" s="407">
        <v>0</v>
      </c>
      <c r="R25" s="413">
        <f t="shared" ref="R25" si="118">SUM(L25+N25+P25)</f>
        <v>0</v>
      </c>
      <c r="S25" s="414">
        <f t="shared" ref="S25" si="119">SUM(M25+O25+Q25)</f>
        <v>0</v>
      </c>
      <c r="T25" s="415">
        <f t="shared" ref="T25" si="120">R25-S25</f>
        <v>0</v>
      </c>
      <c r="U25" s="406">
        <v>0</v>
      </c>
      <c r="V25" s="407">
        <v>0</v>
      </c>
      <c r="W25" s="406">
        <v>0</v>
      </c>
      <c r="X25" s="407">
        <v>0</v>
      </c>
      <c r="Y25" s="406">
        <v>0</v>
      </c>
      <c r="Z25" s="407">
        <v>0</v>
      </c>
      <c r="AA25" s="416">
        <f t="shared" ref="AA25" si="121">SUM(U25+W25+Y25)</f>
        <v>0</v>
      </c>
      <c r="AB25" s="417">
        <f t="shared" ref="AB25" si="122">SUM(V25+X25+Z25)</f>
        <v>0</v>
      </c>
      <c r="AC25" s="418">
        <f t="shared" ref="AC25" si="123">AA25-AB25</f>
        <v>0</v>
      </c>
      <c r="AD25" s="406">
        <v>0</v>
      </c>
      <c r="AE25" s="407">
        <v>0</v>
      </c>
      <c r="AF25" s="406">
        <v>0</v>
      </c>
      <c r="AG25" s="407">
        <v>0</v>
      </c>
      <c r="AH25" s="406">
        <v>0</v>
      </c>
      <c r="AI25" s="407">
        <v>0</v>
      </c>
      <c r="AJ25" s="419">
        <f t="shared" ref="AJ25" si="124">SUM(AD25+AF25+AH25)</f>
        <v>0</v>
      </c>
      <c r="AK25" s="420">
        <f t="shared" ref="AK25" si="125">SUM(AE25+AG25+AI25)</f>
        <v>0</v>
      </c>
      <c r="AL25" s="540">
        <f t="shared" ref="AL25" si="126">AJ25-AK25</f>
        <v>0</v>
      </c>
      <c r="AM25" s="412">
        <f t="shared" ref="AM25" si="127">SUM(I25+R25+AA25+AJ25)</f>
        <v>0</v>
      </c>
      <c r="AN25" s="421">
        <f t="shared" ref="AN25" si="128">SUM(J25+S25+AB25+AK25)</f>
        <v>0</v>
      </c>
      <c r="AO25" s="541">
        <f t="shared" ref="AO25" si="129">AM25-AN25</f>
        <v>0</v>
      </c>
      <c r="AP25" s="162"/>
    </row>
    <row r="26" spans="1:42" ht="21.95" customHeight="1">
      <c r="A26" s="162"/>
      <c r="B26" s="538" t="s">
        <v>299</v>
      </c>
      <c r="C26" s="444">
        <v>0</v>
      </c>
      <c r="D26" s="439">
        <v>0</v>
      </c>
      <c r="E26" s="438">
        <v>0</v>
      </c>
      <c r="F26" s="439">
        <v>0</v>
      </c>
      <c r="G26" s="438">
        <v>0</v>
      </c>
      <c r="H26" s="439">
        <v>0</v>
      </c>
      <c r="I26" s="440">
        <f t="shared" ref="I26:J26" si="130">SUM(C26+E26+G26)</f>
        <v>0</v>
      </c>
      <c r="J26" s="441">
        <f t="shared" si="130"/>
        <v>0</v>
      </c>
      <c r="K26" s="442">
        <f t="shared" si="91"/>
        <v>0</v>
      </c>
      <c r="L26" s="438">
        <v>0</v>
      </c>
      <c r="M26" s="439">
        <v>0</v>
      </c>
      <c r="N26" s="542">
        <v>0</v>
      </c>
      <c r="O26" s="439">
        <v>0</v>
      </c>
      <c r="P26" s="438">
        <v>0</v>
      </c>
      <c r="Q26" s="439">
        <v>0</v>
      </c>
      <c r="R26" s="445">
        <f t="shared" ref="R26:S26" si="131">SUM(L26+N26+P26)</f>
        <v>0</v>
      </c>
      <c r="S26" s="446">
        <f t="shared" si="131"/>
        <v>0</v>
      </c>
      <c r="T26" s="447">
        <f t="shared" si="93"/>
        <v>0</v>
      </c>
      <c r="U26" s="438">
        <v>0</v>
      </c>
      <c r="V26" s="439">
        <v>0</v>
      </c>
      <c r="W26" s="438">
        <v>0</v>
      </c>
      <c r="X26" s="439">
        <v>0</v>
      </c>
      <c r="Y26" s="438">
        <v>0</v>
      </c>
      <c r="Z26" s="439">
        <v>0</v>
      </c>
      <c r="AA26" s="448">
        <f t="shared" ref="AA26:AB26" si="132">SUM(U26+W26+Y26)</f>
        <v>0</v>
      </c>
      <c r="AB26" s="449">
        <f t="shared" si="132"/>
        <v>0</v>
      </c>
      <c r="AC26" s="450">
        <f t="shared" si="95"/>
        <v>0</v>
      </c>
      <c r="AD26" s="438">
        <v>0</v>
      </c>
      <c r="AE26" s="439">
        <v>0</v>
      </c>
      <c r="AF26" s="438">
        <v>0</v>
      </c>
      <c r="AG26" s="439">
        <v>0</v>
      </c>
      <c r="AH26" s="438">
        <v>0</v>
      </c>
      <c r="AI26" s="439">
        <v>0</v>
      </c>
      <c r="AJ26" s="451">
        <f t="shared" ref="AJ26:AK26" si="133">SUM(AD26+AF26+AH26)</f>
        <v>0</v>
      </c>
      <c r="AK26" s="452">
        <f t="shared" si="133"/>
        <v>0</v>
      </c>
      <c r="AL26" s="543">
        <f t="shared" si="97"/>
        <v>0</v>
      </c>
      <c r="AM26" s="444">
        <f t="shared" ref="AM26:AN26" si="134">SUM(I26+R26+AA26+AJ26)</f>
        <v>0</v>
      </c>
      <c r="AN26" s="453">
        <f t="shared" si="134"/>
        <v>0</v>
      </c>
      <c r="AO26" s="544">
        <f t="shared" si="99"/>
        <v>0</v>
      </c>
      <c r="AP26" s="162"/>
    </row>
    <row r="27" spans="1:42" ht="30" customHeight="1">
      <c r="A27" s="162"/>
      <c r="B27" s="593" t="s">
        <v>300</v>
      </c>
      <c r="C27" s="594"/>
      <c r="D27" s="595"/>
      <c r="E27" s="596"/>
      <c r="F27" s="595"/>
      <c r="G27" s="596"/>
      <c r="H27" s="595"/>
      <c r="I27" s="597"/>
      <c r="J27" s="597"/>
      <c r="K27" s="598"/>
      <c r="L27" s="596"/>
      <c r="M27" s="595"/>
      <c r="N27" s="599"/>
      <c r="O27" s="595"/>
      <c r="P27" s="596"/>
      <c r="Q27" s="595"/>
      <c r="R27" s="600"/>
      <c r="S27" s="600"/>
      <c r="T27" s="601"/>
      <c r="U27" s="596"/>
      <c r="V27" s="595"/>
      <c r="W27" s="596"/>
      <c r="X27" s="595"/>
      <c r="Y27" s="596"/>
      <c r="Z27" s="595"/>
      <c r="AA27" s="602"/>
      <c r="AB27" s="602"/>
      <c r="AC27" s="603"/>
      <c r="AD27" s="596"/>
      <c r="AE27" s="595"/>
      <c r="AF27" s="596"/>
      <c r="AG27" s="595"/>
      <c r="AH27" s="596"/>
      <c r="AI27" s="595"/>
      <c r="AJ27" s="604"/>
      <c r="AK27" s="604"/>
      <c r="AL27" s="605"/>
      <c r="AM27" s="606"/>
      <c r="AN27" s="607"/>
      <c r="AO27" s="608"/>
      <c r="AP27" s="162"/>
    </row>
    <row r="28" spans="1:42" ht="21.95" customHeight="1">
      <c r="A28" s="162"/>
      <c r="B28" s="538" t="s">
        <v>301</v>
      </c>
      <c r="C28" s="428">
        <v>0</v>
      </c>
      <c r="D28" s="423">
        <v>0</v>
      </c>
      <c r="E28" s="422">
        <v>0</v>
      </c>
      <c r="F28" s="423">
        <v>0</v>
      </c>
      <c r="G28" s="422">
        <v>0</v>
      </c>
      <c r="H28" s="423">
        <v>0</v>
      </c>
      <c r="I28" s="424">
        <f t="shared" ref="I28:J28" si="135">SUM(C28+E28+G28)</f>
        <v>0</v>
      </c>
      <c r="J28" s="425">
        <f t="shared" si="135"/>
        <v>0</v>
      </c>
      <c r="K28" s="426">
        <f t="shared" ref="K28:K31" si="136">I28-J28</f>
        <v>0</v>
      </c>
      <c r="L28" s="422">
        <v>0</v>
      </c>
      <c r="M28" s="423">
        <v>0</v>
      </c>
      <c r="N28" s="535">
        <v>0</v>
      </c>
      <c r="O28" s="423">
        <v>0</v>
      </c>
      <c r="P28" s="422">
        <v>0</v>
      </c>
      <c r="Q28" s="423">
        <v>0</v>
      </c>
      <c r="R28" s="429">
        <f t="shared" ref="R28:S28" si="137">SUM(L28+N28+P28)</f>
        <v>0</v>
      </c>
      <c r="S28" s="430">
        <f t="shared" si="137"/>
        <v>0</v>
      </c>
      <c r="T28" s="431">
        <f t="shared" ref="T28:T31" si="138">R28-S28</f>
        <v>0</v>
      </c>
      <c r="U28" s="422">
        <v>0</v>
      </c>
      <c r="V28" s="423">
        <v>0</v>
      </c>
      <c r="W28" s="422">
        <v>0</v>
      </c>
      <c r="X28" s="423">
        <v>0</v>
      </c>
      <c r="Y28" s="422">
        <v>0</v>
      </c>
      <c r="Z28" s="423">
        <v>0</v>
      </c>
      <c r="AA28" s="432">
        <f t="shared" ref="AA28:AB28" si="139">SUM(U28+W28+Y28)</f>
        <v>0</v>
      </c>
      <c r="AB28" s="433">
        <f t="shared" si="139"/>
        <v>0</v>
      </c>
      <c r="AC28" s="434">
        <f t="shared" ref="AC28:AC31" si="140">AA28-AB28</f>
        <v>0</v>
      </c>
      <c r="AD28" s="422">
        <v>0</v>
      </c>
      <c r="AE28" s="423">
        <v>0</v>
      </c>
      <c r="AF28" s="422">
        <v>0</v>
      </c>
      <c r="AG28" s="423">
        <v>0</v>
      </c>
      <c r="AH28" s="422">
        <v>0</v>
      </c>
      <c r="AI28" s="423">
        <v>0</v>
      </c>
      <c r="AJ28" s="435">
        <f t="shared" ref="AJ28:AK28" si="141">SUM(AD28+AF28+AH28)</f>
        <v>0</v>
      </c>
      <c r="AK28" s="436">
        <f t="shared" si="141"/>
        <v>0</v>
      </c>
      <c r="AL28" s="536">
        <f t="shared" ref="AL28:AL31" si="142">AJ28-AK28</f>
        <v>0</v>
      </c>
      <c r="AM28" s="428">
        <f t="shared" ref="AM28:AN28" si="143">SUM(I28+R28+AA28+AJ28)</f>
        <v>0</v>
      </c>
      <c r="AN28" s="437">
        <f t="shared" si="143"/>
        <v>0</v>
      </c>
      <c r="AO28" s="537">
        <f t="shared" ref="AO28:AO31" si="144">AM28-AN28</f>
        <v>0</v>
      </c>
      <c r="AP28" s="162"/>
    </row>
    <row r="29" spans="1:42" ht="21.95" customHeight="1">
      <c r="A29" s="162"/>
      <c r="B29" s="538" t="s">
        <v>302</v>
      </c>
      <c r="C29" s="412">
        <v>0</v>
      </c>
      <c r="D29" s="407">
        <v>0</v>
      </c>
      <c r="E29" s="406">
        <v>0</v>
      </c>
      <c r="F29" s="407">
        <v>0</v>
      </c>
      <c r="G29" s="406">
        <v>0</v>
      </c>
      <c r="H29" s="407">
        <v>0</v>
      </c>
      <c r="I29" s="408">
        <f t="shared" ref="I29:J29" si="145">SUM(C29+E29+G29)</f>
        <v>0</v>
      </c>
      <c r="J29" s="409">
        <f t="shared" si="145"/>
        <v>0</v>
      </c>
      <c r="K29" s="410">
        <f t="shared" si="136"/>
        <v>0</v>
      </c>
      <c r="L29" s="406">
        <v>0</v>
      </c>
      <c r="M29" s="407">
        <v>0</v>
      </c>
      <c r="N29" s="539">
        <v>0</v>
      </c>
      <c r="O29" s="407">
        <v>0</v>
      </c>
      <c r="P29" s="406">
        <v>0</v>
      </c>
      <c r="Q29" s="407">
        <v>0</v>
      </c>
      <c r="R29" s="413">
        <f t="shared" ref="R29:S29" si="146">SUM(L29+N29+P29)</f>
        <v>0</v>
      </c>
      <c r="S29" s="414">
        <f t="shared" si="146"/>
        <v>0</v>
      </c>
      <c r="T29" s="415">
        <f t="shared" si="138"/>
        <v>0</v>
      </c>
      <c r="U29" s="406">
        <v>0</v>
      </c>
      <c r="V29" s="407">
        <v>0</v>
      </c>
      <c r="W29" s="406">
        <v>0</v>
      </c>
      <c r="X29" s="407">
        <v>0</v>
      </c>
      <c r="Y29" s="406">
        <v>0</v>
      </c>
      <c r="Z29" s="407">
        <v>0</v>
      </c>
      <c r="AA29" s="416">
        <f t="shared" ref="AA29:AB29" si="147">SUM(U29+W29+Y29)</f>
        <v>0</v>
      </c>
      <c r="AB29" s="417">
        <f t="shared" si="147"/>
        <v>0</v>
      </c>
      <c r="AC29" s="418">
        <f t="shared" si="140"/>
        <v>0</v>
      </c>
      <c r="AD29" s="406">
        <v>0</v>
      </c>
      <c r="AE29" s="407">
        <v>0</v>
      </c>
      <c r="AF29" s="406">
        <v>0</v>
      </c>
      <c r="AG29" s="407">
        <v>0</v>
      </c>
      <c r="AH29" s="406">
        <v>0</v>
      </c>
      <c r="AI29" s="407">
        <v>0</v>
      </c>
      <c r="AJ29" s="419">
        <f t="shared" ref="AJ29:AK29" si="148">SUM(AD29+AF29+AH29)</f>
        <v>0</v>
      </c>
      <c r="AK29" s="420">
        <f t="shared" si="148"/>
        <v>0</v>
      </c>
      <c r="AL29" s="540">
        <f t="shared" si="142"/>
        <v>0</v>
      </c>
      <c r="AM29" s="412">
        <f t="shared" ref="AM29:AN29" si="149">SUM(I29+R29+AA29+AJ29)</f>
        <v>0</v>
      </c>
      <c r="AN29" s="421">
        <f t="shared" si="149"/>
        <v>0</v>
      </c>
      <c r="AO29" s="541">
        <f t="shared" si="144"/>
        <v>0</v>
      </c>
      <c r="AP29" s="162"/>
    </row>
    <row r="30" spans="1:42" ht="21.95" customHeight="1">
      <c r="A30" s="162"/>
      <c r="B30" s="538" t="s">
        <v>303</v>
      </c>
      <c r="C30" s="412">
        <v>0</v>
      </c>
      <c r="D30" s="407">
        <v>0</v>
      </c>
      <c r="E30" s="406">
        <v>0</v>
      </c>
      <c r="F30" s="407">
        <v>0</v>
      </c>
      <c r="G30" s="406">
        <v>0</v>
      </c>
      <c r="H30" s="407">
        <v>0</v>
      </c>
      <c r="I30" s="408">
        <f t="shared" ref="I30" si="150">SUM(C30+E30+G30)</f>
        <v>0</v>
      </c>
      <c r="J30" s="409">
        <f t="shared" ref="J30" si="151">SUM(D30+F30+H30)</f>
        <v>0</v>
      </c>
      <c r="K30" s="410">
        <f t="shared" ref="K30" si="152">I30-J30</f>
        <v>0</v>
      </c>
      <c r="L30" s="406">
        <v>0</v>
      </c>
      <c r="M30" s="407">
        <v>0</v>
      </c>
      <c r="N30" s="539">
        <v>0</v>
      </c>
      <c r="O30" s="407">
        <v>0</v>
      </c>
      <c r="P30" s="406">
        <v>0</v>
      </c>
      <c r="Q30" s="407">
        <v>0</v>
      </c>
      <c r="R30" s="413">
        <f t="shared" ref="R30" si="153">SUM(L30+N30+P30)</f>
        <v>0</v>
      </c>
      <c r="S30" s="414">
        <f t="shared" ref="S30" si="154">SUM(M30+O30+Q30)</f>
        <v>0</v>
      </c>
      <c r="T30" s="415">
        <f t="shared" ref="T30" si="155">R30-S30</f>
        <v>0</v>
      </c>
      <c r="U30" s="406">
        <v>0</v>
      </c>
      <c r="V30" s="407">
        <v>0</v>
      </c>
      <c r="W30" s="406">
        <v>0</v>
      </c>
      <c r="X30" s="407">
        <v>0</v>
      </c>
      <c r="Y30" s="406">
        <v>0</v>
      </c>
      <c r="Z30" s="407">
        <v>0</v>
      </c>
      <c r="AA30" s="416">
        <f t="shared" ref="AA30" si="156">SUM(U30+W30+Y30)</f>
        <v>0</v>
      </c>
      <c r="AB30" s="417">
        <f t="shared" ref="AB30" si="157">SUM(V30+X30+Z30)</f>
        <v>0</v>
      </c>
      <c r="AC30" s="418">
        <f t="shared" ref="AC30" si="158">AA30-AB30</f>
        <v>0</v>
      </c>
      <c r="AD30" s="406">
        <v>0</v>
      </c>
      <c r="AE30" s="407">
        <v>0</v>
      </c>
      <c r="AF30" s="406">
        <v>0</v>
      </c>
      <c r="AG30" s="407">
        <v>0</v>
      </c>
      <c r="AH30" s="406">
        <v>0</v>
      </c>
      <c r="AI30" s="407">
        <v>0</v>
      </c>
      <c r="AJ30" s="419">
        <f t="shared" ref="AJ30" si="159">SUM(AD30+AF30+AH30)</f>
        <v>0</v>
      </c>
      <c r="AK30" s="420">
        <f t="shared" ref="AK30" si="160">SUM(AE30+AG30+AI30)</f>
        <v>0</v>
      </c>
      <c r="AL30" s="540">
        <f t="shared" ref="AL30" si="161">AJ30-AK30</f>
        <v>0</v>
      </c>
      <c r="AM30" s="412">
        <f t="shared" ref="AM30" si="162">SUM(I30+R30+AA30+AJ30)</f>
        <v>0</v>
      </c>
      <c r="AN30" s="421">
        <f t="shared" ref="AN30" si="163">SUM(J30+S30+AB30+AK30)</f>
        <v>0</v>
      </c>
      <c r="AO30" s="541">
        <f t="shared" ref="AO30" si="164">AM30-AN30</f>
        <v>0</v>
      </c>
      <c r="AP30" s="162"/>
    </row>
    <row r="31" spans="1:42" ht="21.95" customHeight="1" thickBot="1">
      <c r="A31" s="162"/>
      <c r="B31" s="609" t="s">
        <v>290</v>
      </c>
      <c r="C31" s="444">
        <v>0</v>
      </c>
      <c r="D31" s="439">
        <v>0</v>
      </c>
      <c r="E31" s="438">
        <v>0</v>
      </c>
      <c r="F31" s="439">
        <v>0</v>
      </c>
      <c r="G31" s="438">
        <v>0</v>
      </c>
      <c r="H31" s="439">
        <v>0</v>
      </c>
      <c r="I31" s="440">
        <f t="shared" ref="I31:J31" si="165">SUM(C31+E31+G31)</f>
        <v>0</v>
      </c>
      <c r="J31" s="441">
        <f t="shared" si="165"/>
        <v>0</v>
      </c>
      <c r="K31" s="442">
        <f t="shared" si="136"/>
        <v>0</v>
      </c>
      <c r="L31" s="438">
        <v>0</v>
      </c>
      <c r="M31" s="439">
        <v>0</v>
      </c>
      <c r="N31" s="542">
        <v>0</v>
      </c>
      <c r="O31" s="439">
        <v>0</v>
      </c>
      <c r="P31" s="438">
        <v>0</v>
      </c>
      <c r="Q31" s="439">
        <v>0</v>
      </c>
      <c r="R31" s="445">
        <f t="shared" ref="R31:S31" si="166">SUM(L31+N31+P31)</f>
        <v>0</v>
      </c>
      <c r="S31" s="446">
        <f t="shared" si="166"/>
        <v>0</v>
      </c>
      <c r="T31" s="447">
        <f t="shared" si="138"/>
        <v>0</v>
      </c>
      <c r="U31" s="438">
        <v>0</v>
      </c>
      <c r="V31" s="439">
        <v>0</v>
      </c>
      <c r="W31" s="438">
        <v>0</v>
      </c>
      <c r="X31" s="439">
        <v>0</v>
      </c>
      <c r="Y31" s="438">
        <v>0</v>
      </c>
      <c r="Z31" s="439">
        <v>0</v>
      </c>
      <c r="AA31" s="448">
        <f t="shared" ref="AA31:AB31" si="167">SUM(U31+W31+Y31)</f>
        <v>0</v>
      </c>
      <c r="AB31" s="449">
        <f t="shared" si="167"/>
        <v>0</v>
      </c>
      <c r="AC31" s="450">
        <f t="shared" si="140"/>
        <v>0</v>
      </c>
      <c r="AD31" s="438">
        <v>0</v>
      </c>
      <c r="AE31" s="439">
        <v>0</v>
      </c>
      <c r="AF31" s="438">
        <v>0</v>
      </c>
      <c r="AG31" s="439">
        <v>0</v>
      </c>
      <c r="AH31" s="438">
        <v>0</v>
      </c>
      <c r="AI31" s="439">
        <v>0</v>
      </c>
      <c r="AJ31" s="451">
        <f t="shared" ref="AJ31:AK31" si="168">SUM(AD31+AF31+AH31)</f>
        <v>0</v>
      </c>
      <c r="AK31" s="452">
        <f t="shared" si="168"/>
        <v>0</v>
      </c>
      <c r="AL31" s="543">
        <f t="shared" si="142"/>
        <v>0</v>
      </c>
      <c r="AM31" s="444">
        <f t="shared" ref="AM31:AN31" si="169">SUM(I31+R31+AA31+AJ31)</f>
        <v>0</v>
      </c>
      <c r="AN31" s="453">
        <f t="shared" si="169"/>
        <v>0</v>
      </c>
      <c r="AO31" s="544">
        <f t="shared" si="144"/>
        <v>0</v>
      </c>
      <c r="AP31" s="162"/>
    </row>
    <row r="32" spans="1:42" ht="30" customHeight="1" thickTop="1" thickBot="1">
      <c r="A32" s="162"/>
      <c r="B32" s="610" t="s">
        <v>192</v>
      </c>
      <c r="C32" s="611">
        <f t="shared" ref="C32:J32" si="170">SUM(C9:C11,C13:C15,C17:C19,C21:C26,C28:C31)</f>
        <v>0</v>
      </c>
      <c r="D32" s="475">
        <f t="shared" si="170"/>
        <v>0</v>
      </c>
      <c r="E32" s="611">
        <f t="shared" si="170"/>
        <v>0</v>
      </c>
      <c r="F32" s="475">
        <f>SUM(F9:F11,F13:F15,F17:F19,F21:F26,F28:F31)</f>
        <v>0</v>
      </c>
      <c r="G32" s="474">
        <f t="shared" si="170"/>
        <v>0</v>
      </c>
      <c r="H32" s="475">
        <f t="shared" si="170"/>
        <v>0</v>
      </c>
      <c r="I32" s="476">
        <f t="shared" si="170"/>
        <v>0</v>
      </c>
      <c r="J32" s="477">
        <f t="shared" si="170"/>
        <v>0</v>
      </c>
      <c r="K32" s="612">
        <f t="shared" ref="K32:AO32" si="171">SUM(K9:K11,K13:K15,K17:K19,K21:K26,K28:K31)</f>
        <v>0</v>
      </c>
      <c r="L32" s="611">
        <f>SUM(L9:L11,L13:L15,L17:L19,L21:L26,L28:L31)</f>
        <v>0</v>
      </c>
      <c r="M32" s="613">
        <f t="shared" si="171"/>
        <v>0</v>
      </c>
      <c r="N32" s="611">
        <f>SUM(N9:N11,N13:N15,N17:N19,N21:N26,N28:N31)</f>
        <v>0</v>
      </c>
      <c r="O32" s="613">
        <f t="shared" si="171"/>
        <v>0</v>
      </c>
      <c r="P32" s="611">
        <f t="shared" si="171"/>
        <v>0</v>
      </c>
      <c r="Q32" s="475">
        <f t="shared" si="171"/>
        <v>0</v>
      </c>
      <c r="R32" s="483">
        <f t="shared" si="171"/>
        <v>0</v>
      </c>
      <c r="S32" s="484">
        <f t="shared" si="171"/>
        <v>0</v>
      </c>
      <c r="T32" s="614">
        <f>SUM(T9:T11,T13:T15,T17:T19,T21:T26,T28:T31)</f>
        <v>0</v>
      </c>
      <c r="U32" s="611">
        <f t="shared" si="171"/>
        <v>0</v>
      </c>
      <c r="V32" s="613">
        <f t="shared" si="171"/>
        <v>0</v>
      </c>
      <c r="W32" s="611">
        <f t="shared" si="171"/>
        <v>0</v>
      </c>
      <c r="X32" s="475">
        <f t="shared" si="171"/>
        <v>0</v>
      </c>
      <c r="Y32" s="474">
        <f t="shared" si="171"/>
        <v>0</v>
      </c>
      <c r="Z32" s="475">
        <f t="shared" si="171"/>
        <v>0</v>
      </c>
      <c r="AA32" s="486">
        <f t="shared" si="171"/>
        <v>0</v>
      </c>
      <c r="AB32" s="487">
        <f t="shared" si="171"/>
        <v>0</v>
      </c>
      <c r="AC32" s="488">
        <f t="shared" si="171"/>
        <v>0</v>
      </c>
      <c r="AD32" s="474">
        <f t="shared" si="171"/>
        <v>0</v>
      </c>
      <c r="AE32" s="613">
        <f>SUM(AE9:AE11,AE13:AE15,AE17:AE19,AE21:AE26,AE28:AE31)</f>
        <v>0</v>
      </c>
      <c r="AF32" s="611">
        <f>SUM(AF9:AF11,AF13:AF15,AF17:AF19,AF21:AF26,AF28:AF31)</f>
        <v>0</v>
      </c>
      <c r="AG32" s="613">
        <f t="shared" si="171"/>
        <v>0</v>
      </c>
      <c r="AH32" s="611">
        <f t="shared" si="171"/>
        <v>0</v>
      </c>
      <c r="AI32" s="613">
        <f t="shared" si="171"/>
        <v>0</v>
      </c>
      <c r="AJ32" s="615">
        <f t="shared" si="171"/>
        <v>0</v>
      </c>
      <c r="AK32" s="490">
        <f t="shared" si="171"/>
        <v>0</v>
      </c>
      <c r="AL32" s="616">
        <f t="shared" si="171"/>
        <v>0</v>
      </c>
      <c r="AM32" s="617">
        <f t="shared" si="171"/>
        <v>0</v>
      </c>
      <c r="AN32" s="493">
        <f t="shared" si="171"/>
        <v>0</v>
      </c>
      <c r="AO32" s="618">
        <f t="shared" si="171"/>
        <v>0</v>
      </c>
      <c r="AP32" s="162"/>
    </row>
    <row r="33" spans="2:41" ht="31.5" customHeight="1" thickTop="1" thickBot="1">
      <c r="B33" s="241"/>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row>
    <row r="34" spans="2:41" ht="54.95" customHeight="1">
      <c r="B34" s="619" t="s">
        <v>254</v>
      </c>
      <c r="C34" s="620" t="s">
        <v>182</v>
      </c>
      <c r="D34" s="620" t="s">
        <v>183</v>
      </c>
      <c r="E34" s="621" t="s">
        <v>184</v>
      </c>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row>
    <row r="35" spans="2:41" ht="30" customHeight="1" thickTop="1">
      <c r="B35" s="622" t="s">
        <v>287</v>
      </c>
      <c r="C35" s="501">
        <f>SUM(AM9:AM11)</f>
        <v>0</v>
      </c>
      <c r="D35" s="501">
        <f>SUM(AN9:AN11)</f>
        <v>0</v>
      </c>
      <c r="E35" s="501">
        <f t="shared" ref="E35:E39" si="172">C35-D35</f>
        <v>0</v>
      </c>
    </row>
    <row r="36" spans="2:41" ht="30" customHeight="1">
      <c r="B36" s="623" t="s">
        <v>304</v>
      </c>
      <c r="C36" s="504">
        <f t="shared" ref="C36" si="173">SUM(AM13:AM15)</f>
        <v>0</v>
      </c>
      <c r="D36" s="504">
        <f>SUM(AN13:AN15)</f>
        <v>0</v>
      </c>
      <c r="E36" s="504">
        <f t="shared" si="172"/>
        <v>0</v>
      </c>
    </row>
    <row r="37" spans="2:41" ht="30" customHeight="1">
      <c r="B37" s="623" t="s">
        <v>305</v>
      </c>
      <c r="C37" s="504">
        <f t="shared" ref="C37" si="174">SUM(AM17:AM19)</f>
        <v>0</v>
      </c>
      <c r="D37" s="504">
        <f>SUM(AN17:AN19)</f>
        <v>0</v>
      </c>
      <c r="E37" s="504">
        <f t="shared" si="172"/>
        <v>0</v>
      </c>
    </row>
    <row r="38" spans="2:41" ht="30" customHeight="1">
      <c r="B38" s="623" t="s">
        <v>306</v>
      </c>
      <c r="C38" s="504">
        <f t="shared" ref="C38" si="175">SUM(AM21:AM26)</f>
        <v>0</v>
      </c>
      <c r="D38" s="504">
        <f>SUM(AN21:AN26)</f>
        <v>0</v>
      </c>
      <c r="E38" s="504">
        <f t="shared" si="172"/>
        <v>0</v>
      </c>
    </row>
    <row r="39" spans="2:41" ht="30" customHeight="1" thickBot="1">
      <c r="B39" s="624" t="s">
        <v>307</v>
      </c>
      <c r="C39" s="507">
        <f t="shared" ref="C39:D39" si="176">SUM(AM28:AM31)</f>
        <v>0</v>
      </c>
      <c r="D39" s="507">
        <f t="shared" si="176"/>
        <v>0</v>
      </c>
      <c r="E39" s="507">
        <f t="shared" si="172"/>
        <v>0</v>
      </c>
    </row>
    <row r="40" spans="2:41" ht="30" customHeight="1" thickTop="1" thickBot="1">
      <c r="B40" s="508" t="s">
        <v>192</v>
      </c>
      <c r="C40" s="509">
        <f t="shared" ref="C40:D40" si="177">SUM(C35:C39)</f>
        <v>0</v>
      </c>
      <c r="D40" s="509">
        <f t="shared" si="177"/>
        <v>0</v>
      </c>
      <c r="E40" s="475">
        <f>C40-D40</f>
        <v>0</v>
      </c>
    </row>
    <row r="41" spans="2:41" ht="15" customHeight="1" thickTop="1"/>
  </sheetData>
  <mergeCells count="18">
    <mergeCell ref="AH6:AI6"/>
    <mergeCell ref="AJ6:AL6"/>
    <mergeCell ref="AM6:AO6"/>
    <mergeCell ref="P6:Q6"/>
    <mergeCell ref="R6:T6"/>
    <mergeCell ref="U6:V6"/>
    <mergeCell ref="W6:X6"/>
    <mergeCell ref="Y6:Z6"/>
    <mergeCell ref="AA6:AC6"/>
    <mergeCell ref="AD6:AE6"/>
    <mergeCell ref="G6:H6"/>
    <mergeCell ref="I6:K6"/>
    <mergeCell ref="C6:D6"/>
    <mergeCell ref="B3:F3"/>
    <mergeCell ref="AF6:AG6"/>
    <mergeCell ref="L6:M6"/>
    <mergeCell ref="N6:O6"/>
    <mergeCell ref="E6:F6"/>
  </mergeCells>
  <conditionalFormatting sqref="K9:K31 T9:T31 AC9:AC31 AL9:AL31 AO9:AO31">
    <cfRule type="cellIs" dxfId="5" priority="1" operator="lessThan">
      <formula>0</formula>
    </cfRule>
  </conditionalFormatting>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39"/>
  <sheetViews>
    <sheetView showGridLines="0" zoomScale="150" zoomScaleNormal="150" workbookViewId="0">
      <selection activeCell="A3" sqref="A3:XFD3"/>
    </sheetView>
  </sheetViews>
  <sheetFormatPr defaultColWidth="14.42578125" defaultRowHeight="15" customHeight="1"/>
  <cols>
    <col min="1" max="1" width="2.28515625" style="3" customWidth="1"/>
    <col min="2" max="2" width="55.85546875" style="3" customWidth="1"/>
    <col min="3" max="41" width="12.85546875" style="3" customWidth="1"/>
    <col min="42" max="42" width="3.42578125" style="3" customWidth="1"/>
    <col min="43" max="16384" width="14.42578125" style="3"/>
  </cols>
  <sheetData>
    <row r="1" spans="1:43" s="18" customFormat="1" ht="15" customHeight="1"/>
    <row r="2" spans="1:43" s="18" customFormat="1" ht="45.95" customHeight="1"/>
    <row r="3" spans="1:43" s="24" customFormat="1" ht="30" customHeight="1">
      <c r="A3" s="22"/>
      <c r="B3" s="682" t="s">
        <v>13</v>
      </c>
      <c r="C3" s="20"/>
      <c r="D3" s="20"/>
      <c r="E3" s="20"/>
      <c r="F3" s="20"/>
      <c r="G3" s="10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row>
    <row r="4" spans="1:43" ht="31.5" customHeight="1">
      <c r="B4" s="5"/>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3" ht="31.5" customHeight="1" thickBo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row>
    <row r="6" spans="1:43" s="17" customFormat="1" ht="54.95" customHeight="1" thickBot="1">
      <c r="B6" s="625"/>
      <c r="C6" s="1545" t="s">
        <v>130</v>
      </c>
      <c r="D6" s="1534"/>
      <c r="E6" s="1533" t="s">
        <v>131</v>
      </c>
      <c r="F6" s="1534"/>
      <c r="G6" s="1533" t="s">
        <v>132</v>
      </c>
      <c r="H6" s="1534"/>
      <c r="I6" s="1546" t="s">
        <v>81</v>
      </c>
      <c r="J6" s="1547"/>
      <c r="K6" s="1548"/>
      <c r="L6" s="1533" t="s">
        <v>133</v>
      </c>
      <c r="M6" s="1534"/>
      <c r="N6" s="1533" t="s">
        <v>134</v>
      </c>
      <c r="O6" s="1534"/>
      <c r="P6" s="1533" t="s">
        <v>135</v>
      </c>
      <c r="Q6" s="1534"/>
      <c r="R6" s="1535" t="s">
        <v>82</v>
      </c>
      <c r="S6" s="1536"/>
      <c r="T6" s="1537"/>
      <c r="U6" s="1533" t="s">
        <v>136</v>
      </c>
      <c r="V6" s="1534"/>
      <c r="W6" s="1533" t="s">
        <v>137</v>
      </c>
      <c r="X6" s="1534"/>
      <c r="Y6" s="1533" t="s">
        <v>138</v>
      </c>
      <c r="Z6" s="1534"/>
      <c r="AA6" s="1538" t="s">
        <v>83</v>
      </c>
      <c r="AB6" s="1539"/>
      <c r="AC6" s="1540"/>
      <c r="AD6" s="1533" t="s">
        <v>139</v>
      </c>
      <c r="AE6" s="1534"/>
      <c r="AF6" s="1533" t="s">
        <v>140</v>
      </c>
      <c r="AG6" s="1534"/>
      <c r="AH6" s="1533" t="s">
        <v>141</v>
      </c>
      <c r="AI6" s="1534"/>
      <c r="AJ6" s="1541" t="s">
        <v>84</v>
      </c>
      <c r="AK6" s="1542"/>
      <c r="AL6" s="1543"/>
      <c r="AM6" s="1530" t="s">
        <v>180</v>
      </c>
      <c r="AN6" s="1531"/>
      <c r="AO6" s="1532"/>
    </row>
    <row r="7" spans="1:43" s="17" customFormat="1" ht="54.95" customHeight="1" thickTop="1">
      <c r="B7" s="626"/>
      <c r="C7" s="627" t="s">
        <v>182</v>
      </c>
      <c r="D7" s="248" t="s">
        <v>183</v>
      </c>
      <c r="E7" s="627" t="s">
        <v>182</v>
      </c>
      <c r="F7" s="248" t="s">
        <v>183</v>
      </c>
      <c r="G7" s="628" t="s">
        <v>182</v>
      </c>
      <c r="H7" s="248" t="s">
        <v>183</v>
      </c>
      <c r="I7" s="629" t="s">
        <v>182</v>
      </c>
      <c r="J7" s="251" t="s">
        <v>183</v>
      </c>
      <c r="K7" s="630" t="s">
        <v>184</v>
      </c>
      <c r="L7" s="249" t="s">
        <v>182</v>
      </c>
      <c r="M7" s="631" t="s">
        <v>183</v>
      </c>
      <c r="N7" s="249" t="s">
        <v>182</v>
      </c>
      <c r="O7" s="248" t="s">
        <v>183</v>
      </c>
      <c r="P7" s="628" t="s">
        <v>182</v>
      </c>
      <c r="Q7" s="248" t="s">
        <v>183</v>
      </c>
      <c r="R7" s="632" t="s">
        <v>182</v>
      </c>
      <c r="S7" s="256" t="s">
        <v>183</v>
      </c>
      <c r="T7" s="257" t="s">
        <v>184</v>
      </c>
      <c r="U7" s="628" t="s">
        <v>182</v>
      </c>
      <c r="V7" s="248" t="s">
        <v>183</v>
      </c>
      <c r="W7" s="628" t="s">
        <v>182</v>
      </c>
      <c r="X7" s="248" t="s">
        <v>183</v>
      </c>
      <c r="Y7" s="628" t="s">
        <v>182</v>
      </c>
      <c r="Z7" s="248" t="s">
        <v>183</v>
      </c>
      <c r="AA7" s="633" t="s">
        <v>182</v>
      </c>
      <c r="AB7" s="259" t="s">
        <v>183</v>
      </c>
      <c r="AC7" s="634" t="s">
        <v>184</v>
      </c>
      <c r="AD7" s="249" t="s">
        <v>182</v>
      </c>
      <c r="AE7" s="631" t="s">
        <v>183</v>
      </c>
      <c r="AF7" s="249" t="s">
        <v>182</v>
      </c>
      <c r="AG7" s="631" t="s">
        <v>183</v>
      </c>
      <c r="AH7" s="254" t="s">
        <v>182</v>
      </c>
      <c r="AI7" s="631" t="s">
        <v>183</v>
      </c>
      <c r="AJ7" s="261" t="s">
        <v>182</v>
      </c>
      <c r="AK7" s="262" t="s">
        <v>183</v>
      </c>
      <c r="AL7" s="635" t="s">
        <v>184</v>
      </c>
      <c r="AM7" s="264" t="s">
        <v>182</v>
      </c>
      <c r="AN7" s="636" t="s">
        <v>183</v>
      </c>
      <c r="AO7" s="518" t="s">
        <v>184</v>
      </c>
      <c r="AP7" s="110"/>
    </row>
    <row r="8" spans="1:43" s="17" customFormat="1" ht="30" customHeight="1">
      <c r="A8" s="110"/>
      <c r="B8" s="637" t="s">
        <v>308</v>
      </c>
      <c r="C8" s="638"/>
      <c r="D8" s="639"/>
      <c r="E8" s="638"/>
      <c r="F8" s="639"/>
      <c r="G8" s="638"/>
      <c r="H8" s="639"/>
      <c r="I8" s="640"/>
      <c r="J8" s="641"/>
      <c r="K8" s="642"/>
      <c r="L8" s="639"/>
      <c r="M8" s="643"/>
      <c r="N8" s="639"/>
      <c r="O8" s="639"/>
      <c r="P8" s="638"/>
      <c r="Q8" s="639"/>
      <c r="R8" s="644"/>
      <c r="S8" s="645"/>
      <c r="T8" s="646"/>
      <c r="U8" s="638"/>
      <c r="V8" s="639"/>
      <c r="W8" s="638"/>
      <c r="X8" s="639"/>
      <c r="Y8" s="638"/>
      <c r="Z8" s="639"/>
      <c r="AA8" s="647"/>
      <c r="AB8" s="648"/>
      <c r="AC8" s="649"/>
      <c r="AD8" s="639"/>
      <c r="AE8" s="643"/>
      <c r="AF8" s="639"/>
      <c r="AG8" s="643"/>
      <c r="AH8" s="639"/>
      <c r="AI8" s="643"/>
      <c r="AJ8" s="650"/>
      <c r="AK8" s="650"/>
      <c r="AL8" s="651"/>
      <c r="AM8" s="652"/>
      <c r="AN8" s="653"/>
      <c r="AO8" s="654"/>
      <c r="AP8" s="110"/>
      <c r="AQ8" s="110"/>
    </row>
    <row r="9" spans="1:43" ht="29.1" customHeight="1">
      <c r="B9" s="655" t="s">
        <v>309</v>
      </c>
      <c r="C9" s="428">
        <v>0</v>
      </c>
      <c r="D9" s="407">
        <v>0</v>
      </c>
      <c r="E9" s="428">
        <v>0</v>
      </c>
      <c r="F9" s="407">
        <v>0</v>
      </c>
      <c r="G9" s="422">
        <v>0</v>
      </c>
      <c r="H9" s="407">
        <v>0</v>
      </c>
      <c r="I9" s="424">
        <f t="shared" ref="I9:J9" si="0">SUM(C9+E9+G9)</f>
        <v>0</v>
      </c>
      <c r="J9" s="409">
        <f t="shared" si="0"/>
        <v>0</v>
      </c>
      <c r="K9" s="426">
        <f>I9-J9</f>
        <v>0</v>
      </c>
      <c r="L9" s="406">
        <v>0</v>
      </c>
      <c r="M9" s="423">
        <v>0</v>
      </c>
      <c r="N9" s="406">
        <v>0</v>
      </c>
      <c r="O9" s="407">
        <v>0</v>
      </c>
      <c r="P9" s="422">
        <v>0</v>
      </c>
      <c r="Q9" s="407">
        <v>0</v>
      </c>
      <c r="R9" s="429">
        <f t="shared" ref="R9:S11" si="1">SUM(L9+N9+P9)</f>
        <v>0</v>
      </c>
      <c r="S9" s="414">
        <f t="shared" si="1"/>
        <v>0</v>
      </c>
      <c r="T9" s="415">
        <f t="shared" ref="T9:T11" si="2">R9-S9</f>
        <v>0</v>
      </c>
      <c r="U9" s="422">
        <v>0</v>
      </c>
      <c r="V9" s="407">
        <v>0</v>
      </c>
      <c r="W9" s="422">
        <v>0</v>
      </c>
      <c r="X9" s="407">
        <v>0</v>
      </c>
      <c r="Y9" s="422">
        <v>0</v>
      </c>
      <c r="Z9" s="407">
        <v>0</v>
      </c>
      <c r="AA9" s="432">
        <f>SUM(U9+W9+Y9)</f>
        <v>0</v>
      </c>
      <c r="AB9" s="417">
        <f t="shared" ref="AB9" si="3">SUM(V9+X9+Z9)</f>
        <v>0</v>
      </c>
      <c r="AC9" s="434">
        <f t="shared" ref="AC9:AC11" si="4">AA9-AB9</f>
        <v>0</v>
      </c>
      <c r="AD9" s="406">
        <v>0</v>
      </c>
      <c r="AE9" s="423">
        <v>0</v>
      </c>
      <c r="AF9" s="406">
        <v>0</v>
      </c>
      <c r="AG9" s="423">
        <v>0</v>
      </c>
      <c r="AH9" s="412">
        <v>0</v>
      </c>
      <c r="AI9" s="423">
        <v>0</v>
      </c>
      <c r="AJ9" s="419">
        <f t="shared" ref="AJ9:AK9" si="5">SUM(AD9+AF9+AH9)</f>
        <v>0</v>
      </c>
      <c r="AK9" s="420">
        <f t="shared" si="5"/>
        <v>0</v>
      </c>
      <c r="AL9" s="302">
        <f t="shared" ref="AL9:AL11" si="6">AJ9-AK9</f>
        <v>0</v>
      </c>
      <c r="AM9" s="406">
        <f t="shared" ref="AM9:AN11" si="7">SUM(I9+R9+AA9+AJ9)</f>
        <v>0</v>
      </c>
      <c r="AN9" s="411">
        <f t="shared" si="7"/>
        <v>0</v>
      </c>
      <c r="AO9" s="541">
        <f t="shared" ref="AO9:AO11" si="8">AM9-AN9</f>
        <v>0</v>
      </c>
      <c r="AP9" s="6"/>
    </row>
    <row r="10" spans="1:43" ht="29.1" customHeight="1">
      <c r="B10" s="305" t="s">
        <v>310</v>
      </c>
      <c r="C10" s="422">
        <v>0</v>
      </c>
      <c r="D10" s="423">
        <v>0</v>
      </c>
      <c r="E10" s="428">
        <v>0</v>
      </c>
      <c r="F10" s="423">
        <v>0</v>
      </c>
      <c r="G10" s="422">
        <v>0</v>
      </c>
      <c r="H10" s="423">
        <v>0</v>
      </c>
      <c r="I10" s="424">
        <f t="shared" ref="I10:J10" si="9">SUM(C10+E10+G10)</f>
        <v>0</v>
      </c>
      <c r="J10" s="425">
        <f t="shared" si="9"/>
        <v>0</v>
      </c>
      <c r="K10" s="426">
        <f t="shared" ref="K10:K11" si="10">I10-J10</f>
        <v>0</v>
      </c>
      <c r="L10" s="422">
        <v>0</v>
      </c>
      <c r="M10" s="423">
        <v>0</v>
      </c>
      <c r="N10" s="422">
        <v>0</v>
      </c>
      <c r="O10" s="423">
        <v>0</v>
      </c>
      <c r="P10" s="422">
        <v>0</v>
      </c>
      <c r="Q10" s="423">
        <v>0</v>
      </c>
      <c r="R10" s="429">
        <f t="shared" si="1"/>
        <v>0</v>
      </c>
      <c r="S10" s="430">
        <f t="shared" si="1"/>
        <v>0</v>
      </c>
      <c r="T10" s="431">
        <f t="shared" si="2"/>
        <v>0</v>
      </c>
      <c r="U10" s="422">
        <v>0</v>
      </c>
      <c r="V10" s="423">
        <v>0</v>
      </c>
      <c r="W10" s="422">
        <v>0</v>
      </c>
      <c r="X10" s="423">
        <v>0</v>
      </c>
      <c r="Y10" s="422">
        <v>0</v>
      </c>
      <c r="Z10" s="423">
        <v>0</v>
      </c>
      <c r="AA10" s="432">
        <f>SUM(U10+W10+Y10)</f>
        <v>0</v>
      </c>
      <c r="AB10" s="433">
        <f t="shared" ref="AB10" si="11">SUM(V10+X10+Z10)</f>
        <v>0</v>
      </c>
      <c r="AC10" s="434">
        <f t="shared" si="4"/>
        <v>0</v>
      </c>
      <c r="AD10" s="422">
        <v>0</v>
      </c>
      <c r="AE10" s="423">
        <v>0</v>
      </c>
      <c r="AF10" s="422">
        <v>0</v>
      </c>
      <c r="AG10" s="423">
        <v>0</v>
      </c>
      <c r="AH10" s="428">
        <v>0</v>
      </c>
      <c r="AI10" s="423">
        <v>0</v>
      </c>
      <c r="AJ10" s="435">
        <f t="shared" ref="AJ10:AK10" si="12">SUM(AD10+AF10+AH10)</f>
        <v>0</v>
      </c>
      <c r="AK10" s="436">
        <f t="shared" si="12"/>
        <v>0</v>
      </c>
      <c r="AL10" s="302">
        <f t="shared" si="6"/>
        <v>0</v>
      </c>
      <c r="AM10" s="422">
        <f t="shared" si="7"/>
        <v>0</v>
      </c>
      <c r="AN10" s="427">
        <f t="shared" si="7"/>
        <v>0</v>
      </c>
      <c r="AO10" s="537">
        <f t="shared" si="8"/>
        <v>0</v>
      </c>
    </row>
    <row r="11" spans="1:43" ht="29.1" customHeight="1">
      <c r="B11" s="305" t="s">
        <v>311</v>
      </c>
      <c r="C11" s="438">
        <v>0</v>
      </c>
      <c r="D11" s="439">
        <v>0</v>
      </c>
      <c r="E11" s="444">
        <v>0</v>
      </c>
      <c r="F11" s="439">
        <v>0</v>
      </c>
      <c r="G11" s="438">
        <v>0</v>
      </c>
      <c r="H11" s="439">
        <v>0</v>
      </c>
      <c r="I11" s="440">
        <f t="shared" ref="I11:J11" si="13">SUM(C11+E11+G11)</f>
        <v>0</v>
      </c>
      <c r="J11" s="441">
        <f t="shared" si="13"/>
        <v>0</v>
      </c>
      <c r="K11" s="442">
        <f t="shared" si="10"/>
        <v>0</v>
      </c>
      <c r="L11" s="438">
        <v>0</v>
      </c>
      <c r="M11" s="439">
        <v>0</v>
      </c>
      <c r="N11" s="438">
        <v>0</v>
      </c>
      <c r="O11" s="439">
        <v>0</v>
      </c>
      <c r="P11" s="438">
        <v>0</v>
      </c>
      <c r="Q11" s="439">
        <v>0</v>
      </c>
      <c r="R11" s="445">
        <f t="shared" si="1"/>
        <v>0</v>
      </c>
      <c r="S11" s="446">
        <f t="shared" si="1"/>
        <v>0</v>
      </c>
      <c r="T11" s="447">
        <f t="shared" si="2"/>
        <v>0</v>
      </c>
      <c r="U11" s="438">
        <v>0</v>
      </c>
      <c r="V11" s="439">
        <v>0</v>
      </c>
      <c r="W11" s="438">
        <v>0</v>
      </c>
      <c r="X11" s="439">
        <v>0</v>
      </c>
      <c r="Y11" s="438">
        <v>0</v>
      </c>
      <c r="Z11" s="439">
        <v>0</v>
      </c>
      <c r="AA11" s="448">
        <f>SUM(U11+W11+Y11)</f>
        <v>0</v>
      </c>
      <c r="AB11" s="449">
        <f t="shared" ref="AB11" si="14">SUM(V11+X11+Z11)</f>
        <v>0</v>
      </c>
      <c r="AC11" s="450">
        <f t="shared" si="4"/>
        <v>0</v>
      </c>
      <c r="AD11" s="438">
        <v>0</v>
      </c>
      <c r="AE11" s="439">
        <v>0</v>
      </c>
      <c r="AF11" s="438">
        <v>0</v>
      </c>
      <c r="AG11" s="439">
        <v>0</v>
      </c>
      <c r="AH11" s="444">
        <v>0</v>
      </c>
      <c r="AI11" s="439">
        <v>0</v>
      </c>
      <c r="AJ11" s="451">
        <f t="shared" ref="AJ11:AK11" si="15">SUM(AD11+AF11+AH11)</f>
        <v>0</v>
      </c>
      <c r="AK11" s="452">
        <f t="shared" si="15"/>
        <v>0</v>
      </c>
      <c r="AL11" s="340">
        <f t="shared" si="6"/>
        <v>0</v>
      </c>
      <c r="AM11" s="438">
        <f t="shared" si="7"/>
        <v>0</v>
      </c>
      <c r="AN11" s="443">
        <f t="shared" si="7"/>
        <v>0</v>
      </c>
      <c r="AO11" s="544">
        <f t="shared" si="8"/>
        <v>0</v>
      </c>
    </row>
    <row r="12" spans="1:43" s="17" customFormat="1" ht="30" customHeight="1">
      <c r="B12" s="656" t="s">
        <v>312</v>
      </c>
      <c r="C12" s="657"/>
      <c r="D12" s="658"/>
      <c r="E12" s="659"/>
      <c r="F12" s="658"/>
      <c r="G12" s="657"/>
      <c r="H12" s="658"/>
      <c r="I12" s="549"/>
      <c r="J12" s="549"/>
      <c r="K12" s="550"/>
      <c r="L12" s="657"/>
      <c r="M12" s="658"/>
      <c r="N12" s="657"/>
      <c r="O12" s="658"/>
      <c r="P12" s="657"/>
      <c r="Q12" s="658"/>
      <c r="R12" s="552"/>
      <c r="S12" s="552"/>
      <c r="T12" s="553"/>
      <c r="U12" s="657"/>
      <c r="V12" s="658"/>
      <c r="W12" s="657"/>
      <c r="X12" s="658"/>
      <c r="Y12" s="657"/>
      <c r="Z12" s="658"/>
      <c r="AA12" s="554"/>
      <c r="AB12" s="554"/>
      <c r="AC12" s="555"/>
      <c r="AD12" s="657"/>
      <c r="AE12" s="658"/>
      <c r="AF12" s="657"/>
      <c r="AG12" s="658"/>
      <c r="AH12" s="659"/>
      <c r="AI12" s="658"/>
      <c r="AJ12" s="556"/>
      <c r="AK12" s="556"/>
      <c r="AL12" s="660"/>
      <c r="AM12" s="559"/>
      <c r="AN12" s="559"/>
      <c r="AO12" s="560"/>
    </row>
    <row r="13" spans="1:43" ht="29.1" customHeight="1">
      <c r="B13" s="305" t="s">
        <v>313</v>
      </c>
      <c r="C13" s="422">
        <v>0</v>
      </c>
      <c r="D13" s="423">
        <v>0</v>
      </c>
      <c r="E13" s="428">
        <v>0</v>
      </c>
      <c r="F13" s="423">
        <v>0</v>
      </c>
      <c r="G13" s="422">
        <v>0</v>
      </c>
      <c r="H13" s="423">
        <v>0</v>
      </c>
      <c r="I13" s="424">
        <f t="shared" ref="I13:J13" si="16">SUM(C13+E13+G13)</f>
        <v>0</v>
      </c>
      <c r="J13" s="425">
        <f t="shared" si="16"/>
        <v>0</v>
      </c>
      <c r="K13" s="426">
        <f t="shared" ref="K13:K16" si="17">I13-J13</f>
        <v>0</v>
      </c>
      <c r="L13" s="422">
        <v>0</v>
      </c>
      <c r="M13" s="423">
        <v>0</v>
      </c>
      <c r="N13" s="422">
        <v>0</v>
      </c>
      <c r="O13" s="423">
        <v>0</v>
      </c>
      <c r="P13" s="422">
        <v>0</v>
      </c>
      <c r="Q13" s="423">
        <v>0</v>
      </c>
      <c r="R13" s="429">
        <f t="shared" ref="R13:S16" si="18">SUM(L13+N13+P13)</f>
        <v>0</v>
      </c>
      <c r="S13" s="430">
        <f t="shared" si="18"/>
        <v>0</v>
      </c>
      <c r="T13" s="431">
        <f t="shared" ref="T13:T16" si="19">R13-S13</f>
        <v>0</v>
      </c>
      <c r="U13" s="422">
        <v>0</v>
      </c>
      <c r="V13" s="423">
        <v>0</v>
      </c>
      <c r="W13" s="422">
        <v>0</v>
      </c>
      <c r="X13" s="423">
        <v>0</v>
      </c>
      <c r="Y13" s="422">
        <v>0</v>
      </c>
      <c r="Z13" s="423">
        <v>0</v>
      </c>
      <c r="AA13" s="432">
        <f>SUM(U13+W13+Y13)</f>
        <v>0</v>
      </c>
      <c r="AB13" s="433">
        <f t="shared" ref="AB13" si="20">SUM(V13+X13+Z13)</f>
        <v>0</v>
      </c>
      <c r="AC13" s="434">
        <f t="shared" ref="AC13:AC16" si="21">AA13-AB13</f>
        <v>0</v>
      </c>
      <c r="AD13" s="422">
        <v>0</v>
      </c>
      <c r="AE13" s="423">
        <v>0</v>
      </c>
      <c r="AF13" s="422">
        <v>0</v>
      </c>
      <c r="AG13" s="423">
        <v>0</v>
      </c>
      <c r="AH13" s="428">
        <v>0</v>
      </c>
      <c r="AI13" s="423">
        <v>0</v>
      </c>
      <c r="AJ13" s="435">
        <f t="shared" ref="AJ13:AK13" si="22">SUM(AD13+AF13+AH13)</f>
        <v>0</v>
      </c>
      <c r="AK13" s="436">
        <f t="shared" si="22"/>
        <v>0</v>
      </c>
      <c r="AL13" s="302">
        <f t="shared" ref="AL13:AL16" si="23">AJ13-AK13</f>
        <v>0</v>
      </c>
      <c r="AM13" s="422">
        <f t="shared" ref="AM13:AN16" si="24">SUM(I13+R13+AA13+AJ13)</f>
        <v>0</v>
      </c>
      <c r="AN13" s="427">
        <f t="shared" si="24"/>
        <v>0</v>
      </c>
      <c r="AO13" s="537">
        <f t="shared" ref="AO13:AO16" si="25">AM13-AN13</f>
        <v>0</v>
      </c>
    </row>
    <row r="14" spans="1:43" ht="29.1" customHeight="1">
      <c r="B14" s="305" t="s">
        <v>314</v>
      </c>
      <c r="C14" s="406">
        <v>0</v>
      </c>
      <c r="D14" s="407">
        <v>0</v>
      </c>
      <c r="E14" s="412">
        <v>0</v>
      </c>
      <c r="F14" s="407">
        <v>0</v>
      </c>
      <c r="G14" s="406">
        <v>0</v>
      </c>
      <c r="H14" s="407">
        <v>0</v>
      </c>
      <c r="I14" s="408">
        <f>SUM(C14+E14+G14)</f>
        <v>0</v>
      </c>
      <c r="J14" s="409">
        <f t="shared" ref="J14" si="26">SUM(D14+F14+H14)</f>
        <v>0</v>
      </c>
      <c r="K14" s="410">
        <f t="shared" si="17"/>
        <v>0</v>
      </c>
      <c r="L14" s="406">
        <v>0</v>
      </c>
      <c r="M14" s="407">
        <v>0</v>
      </c>
      <c r="N14" s="406">
        <v>0</v>
      </c>
      <c r="O14" s="407">
        <v>0</v>
      </c>
      <c r="P14" s="406">
        <v>0</v>
      </c>
      <c r="Q14" s="407">
        <v>0</v>
      </c>
      <c r="R14" s="413">
        <f t="shared" si="18"/>
        <v>0</v>
      </c>
      <c r="S14" s="414">
        <f t="shared" si="18"/>
        <v>0</v>
      </c>
      <c r="T14" s="415">
        <f t="shared" si="19"/>
        <v>0</v>
      </c>
      <c r="U14" s="406">
        <v>0</v>
      </c>
      <c r="V14" s="407">
        <v>0</v>
      </c>
      <c r="W14" s="406">
        <v>0</v>
      </c>
      <c r="X14" s="407">
        <v>0</v>
      </c>
      <c r="Y14" s="406">
        <v>0</v>
      </c>
      <c r="Z14" s="407">
        <v>0</v>
      </c>
      <c r="AA14" s="416">
        <f>SUM(U14+W14+Y14)</f>
        <v>0</v>
      </c>
      <c r="AB14" s="417">
        <f t="shared" ref="AB14" si="27">SUM(V14+X14+Z14)</f>
        <v>0</v>
      </c>
      <c r="AC14" s="418">
        <f t="shared" si="21"/>
        <v>0</v>
      </c>
      <c r="AD14" s="406">
        <v>0</v>
      </c>
      <c r="AE14" s="407">
        <v>0</v>
      </c>
      <c r="AF14" s="406">
        <v>0</v>
      </c>
      <c r="AG14" s="407">
        <v>0</v>
      </c>
      <c r="AH14" s="412">
        <v>0</v>
      </c>
      <c r="AI14" s="407">
        <v>0</v>
      </c>
      <c r="AJ14" s="419">
        <f t="shared" ref="AJ14:AK14" si="28">SUM(AD14+AF14+AH14)</f>
        <v>0</v>
      </c>
      <c r="AK14" s="420">
        <f t="shared" si="28"/>
        <v>0</v>
      </c>
      <c r="AL14" s="321">
        <f t="shared" si="23"/>
        <v>0</v>
      </c>
      <c r="AM14" s="406">
        <f t="shared" si="24"/>
        <v>0</v>
      </c>
      <c r="AN14" s="411">
        <f t="shared" si="24"/>
        <v>0</v>
      </c>
      <c r="AO14" s="541">
        <f t="shared" si="25"/>
        <v>0</v>
      </c>
    </row>
    <row r="15" spans="1:43" ht="29.1" customHeight="1">
      <c r="B15" s="305" t="s">
        <v>315</v>
      </c>
      <c r="C15" s="406">
        <v>0</v>
      </c>
      <c r="D15" s="407">
        <v>0</v>
      </c>
      <c r="E15" s="412">
        <v>0</v>
      </c>
      <c r="F15" s="407">
        <v>0</v>
      </c>
      <c r="G15" s="406">
        <v>0</v>
      </c>
      <c r="H15" s="407">
        <v>0</v>
      </c>
      <c r="I15" s="408">
        <f>SUM(C15+E15+G15)</f>
        <v>0</v>
      </c>
      <c r="J15" s="409">
        <f t="shared" ref="J15" si="29">SUM(D15+F15+H15)</f>
        <v>0</v>
      </c>
      <c r="K15" s="410">
        <f t="shared" si="17"/>
        <v>0</v>
      </c>
      <c r="L15" s="406">
        <v>0</v>
      </c>
      <c r="M15" s="407">
        <v>0</v>
      </c>
      <c r="N15" s="406">
        <v>0</v>
      </c>
      <c r="O15" s="407">
        <v>0</v>
      </c>
      <c r="P15" s="406">
        <v>0</v>
      </c>
      <c r="Q15" s="407">
        <v>0</v>
      </c>
      <c r="R15" s="413">
        <f t="shared" si="18"/>
        <v>0</v>
      </c>
      <c r="S15" s="414">
        <f t="shared" si="18"/>
        <v>0</v>
      </c>
      <c r="T15" s="415">
        <f t="shared" si="19"/>
        <v>0</v>
      </c>
      <c r="U15" s="406">
        <v>0</v>
      </c>
      <c r="V15" s="407">
        <v>0</v>
      </c>
      <c r="W15" s="406">
        <v>0</v>
      </c>
      <c r="X15" s="407">
        <v>0</v>
      </c>
      <c r="Y15" s="406">
        <v>0</v>
      </c>
      <c r="Z15" s="407">
        <v>0</v>
      </c>
      <c r="AA15" s="416">
        <f>SUM(U15+W15+Y15)</f>
        <v>0</v>
      </c>
      <c r="AB15" s="417">
        <f t="shared" ref="AB15" si="30">SUM(V15+X15+Z15)</f>
        <v>0</v>
      </c>
      <c r="AC15" s="418">
        <f t="shared" si="21"/>
        <v>0</v>
      </c>
      <c r="AD15" s="406">
        <v>0</v>
      </c>
      <c r="AE15" s="407">
        <v>0</v>
      </c>
      <c r="AF15" s="406">
        <v>0</v>
      </c>
      <c r="AG15" s="407">
        <v>0</v>
      </c>
      <c r="AH15" s="412">
        <v>0</v>
      </c>
      <c r="AI15" s="407">
        <v>0</v>
      </c>
      <c r="AJ15" s="419">
        <f t="shared" ref="AJ15:AK15" si="31">SUM(AD15+AF15+AH15)</f>
        <v>0</v>
      </c>
      <c r="AK15" s="420">
        <f t="shared" si="31"/>
        <v>0</v>
      </c>
      <c r="AL15" s="321">
        <f t="shared" si="23"/>
        <v>0</v>
      </c>
      <c r="AM15" s="406">
        <f t="shared" si="24"/>
        <v>0</v>
      </c>
      <c r="AN15" s="411">
        <f t="shared" si="24"/>
        <v>0</v>
      </c>
      <c r="AO15" s="541">
        <f>AM15-AN15</f>
        <v>0</v>
      </c>
    </row>
    <row r="16" spans="1:43" ht="29.1" customHeight="1">
      <c r="B16" s="305" t="s">
        <v>316</v>
      </c>
      <c r="C16" s="438">
        <v>0</v>
      </c>
      <c r="D16" s="439">
        <v>0</v>
      </c>
      <c r="E16" s="444">
        <v>0</v>
      </c>
      <c r="F16" s="439">
        <v>0</v>
      </c>
      <c r="G16" s="438">
        <v>0</v>
      </c>
      <c r="H16" s="439">
        <v>0</v>
      </c>
      <c r="I16" s="440">
        <f>SUM(C16+E16+G16)</f>
        <v>0</v>
      </c>
      <c r="J16" s="441">
        <f t="shared" ref="J16" si="32">SUM(D16+F16+H16)</f>
        <v>0</v>
      </c>
      <c r="K16" s="442">
        <f t="shared" si="17"/>
        <v>0</v>
      </c>
      <c r="L16" s="438">
        <v>0</v>
      </c>
      <c r="M16" s="439">
        <v>0</v>
      </c>
      <c r="N16" s="438">
        <v>0</v>
      </c>
      <c r="O16" s="439">
        <v>0</v>
      </c>
      <c r="P16" s="438">
        <v>0</v>
      </c>
      <c r="Q16" s="439">
        <v>0</v>
      </c>
      <c r="R16" s="445">
        <f t="shared" si="18"/>
        <v>0</v>
      </c>
      <c r="S16" s="446">
        <f t="shared" si="18"/>
        <v>0</v>
      </c>
      <c r="T16" s="447">
        <f t="shared" si="19"/>
        <v>0</v>
      </c>
      <c r="U16" s="438">
        <v>0</v>
      </c>
      <c r="V16" s="439">
        <v>0</v>
      </c>
      <c r="W16" s="438">
        <v>0</v>
      </c>
      <c r="X16" s="439">
        <v>0</v>
      </c>
      <c r="Y16" s="438">
        <v>0</v>
      </c>
      <c r="Z16" s="439">
        <v>0</v>
      </c>
      <c r="AA16" s="448">
        <f>SUM(U16+W16+Y16)</f>
        <v>0</v>
      </c>
      <c r="AB16" s="449">
        <f t="shared" ref="AB16" si="33">SUM(V16+X16+Z16)</f>
        <v>0</v>
      </c>
      <c r="AC16" s="450">
        <f t="shared" si="21"/>
        <v>0</v>
      </c>
      <c r="AD16" s="438">
        <v>0</v>
      </c>
      <c r="AE16" s="439">
        <v>0</v>
      </c>
      <c r="AF16" s="438">
        <v>0</v>
      </c>
      <c r="AG16" s="439">
        <v>0</v>
      </c>
      <c r="AH16" s="444">
        <v>0</v>
      </c>
      <c r="AI16" s="439">
        <v>0</v>
      </c>
      <c r="AJ16" s="451">
        <f t="shared" ref="AJ16:AK16" si="34">SUM(AD16+AF16+AH16)</f>
        <v>0</v>
      </c>
      <c r="AK16" s="452">
        <f t="shared" si="34"/>
        <v>0</v>
      </c>
      <c r="AL16" s="340">
        <f t="shared" si="23"/>
        <v>0</v>
      </c>
      <c r="AM16" s="438">
        <f t="shared" si="24"/>
        <v>0</v>
      </c>
      <c r="AN16" s="443">
        <f t="shared" si="24"/>
        <v>0</v>
      </c>
      <c r="AO16" s="544">
        <f t="shared" si="25"/>
        <v>0</v>
      </c>
    </row>
    <row r="17" spans="1:41" s="17" customFormat="1" ht="30" customHeight="1">
      <c r="B17" s="661" t="s">
        <v>317</v>
      </c>
      <c r="C17" s="662"/>
      <c r="D17" s="663"/>
      <c r="E17" s="664"/>
      <c r="F17" s="663"/>
      <c r="G17" s="662"/>
      <c r="H17" s="663"/>
      <c r="I17" s="565"/>
      <c r="J17" s="565"/>
      <c r="K17" s="566"/>
      <c r="L17" s="662"/>
      <c r="M17" s="663"/>
      <c r="N17" s="662"/>
      <c r="O17" s="663"/>
      <c r="P17" s="662"/>
      <c r="Q17" s="663"/>
      <c r="R17" s="568"/>
      <c r="S17" s="568"/>
      <c r="T17" s="569"/>
      <c r="U17" s="662"/>
      <c r="V17" s="663"/>
      <c r="W17" s="662"/>
      <c r="X17" s="663"/>
      <c r="Y17" s="662"/>
      <c r="Z17" s="663"/>
      <c r="AA17" s="570"/>
      <c r="AB17" s="570"/>
      <c r="AC17" s="571"/>
      <c r="AD17" s="662"/>
      <c r="AE17" s="663"/>
      <c r="AF17" s="662"/>
      <c r="AG17" s="663"/>
      <c r="AH17" s="664"/>
      <c r="AI17" s="663"/>
      <c r="AJ17" s="572"/>
      <c r="AK17" s="572"/>
      <c r="AL17" s="665"/>
      <c r="AM17" s="575"/>
      <c r="AN17" s="575"/>
      <c r="AO17" s="576"/>
    </row>
    <row r="18" spans="1:41" ht="29.1" customHeight="1">
      <c r="B18" s="305" t="s">
        <v>318</v>
      </c>
      <c r="C18" s="422">
        <v>0</v>
      </c>
      <c r="D18" s="423">
        <v>0</v>
      </c>
      <c r="E18" s="428">
        <v>0</v>
      </c>
      <c r="F18" s="423">
        <v>0</v>
      </c>
      <c r="G18" s="422">
        <v>0</v>
      </c>
      <c r="H18" s="423">
        <v>0</v>
      </c>
      <c r="I18" s="424">
        <f t="shared" ref="I18:J18" si="35">SUM(C18+E18+G18)</f>
        <v>0</v>
      </c>
      <c r="J18" s="425">
        <f t="shared" si="35"/>
        <v>0</v>
      </c>
      <c r="K18" s="426">
        <f t="shared" ref="K18:K21" si="36">I18-J18</f>
        <v>0</v>
      </c>
      <c r="L18" s="422">
        <v>0</v>
      </c>
      <c r="M18" s="423">
        <v>0</v>
      </c>
      <c r="N18" s="422">
        <v>0</v>
      </c>
      <c r="O18" s="423">
        <v>0</v>
      </c>
      <c r="P18" s="422">
        <v>0</v>
      </c>
      <c r="Q18" s="423">
        <v>0</v>
      </c>
      <c r="R18" s="429">
        <f t="shared" ref="R18:S21" si="37">SUM(L18+N18+P18)</f>
        <v>0</v>
      </c>
      <c r="S18" s="430">
        <f t="shared" si="37"/>
        <v>0</v>
      </c>
      <c r="T18" s="431">
        <f t="shared" ref="T18:T21" si="38">R18-S18</f>
        <v>0</v>
      </c>
      <c r="U18" s="422">
        <v>0</v>
      </c>
      <c r="V18" s="423">
        <v>0</v>
      </c>
      <c r="W18" s="422">
        <v>0</v>
      </c>
      <c r="X18" s="423">
        <v>0</v>
      </c>
      <c r="Y18" s="422">
        <v>0</v>
      </c>
      <c r="Z18" s="423">
        <v>0</v>
      </c>
      <c r="AA18" s="432">
        <f>SUM(U18+W18+Y18)</f>
        <v>0</v>
      </c>
      <c r="AB18" s="433">
        <f t="shared" ref="AB18" si="39">SUM(V18+X18+Z18)</f>
        <v>0</v>
      </c>
      <c r="AC18" s="434">
        <f t="shared" ref="AC18:AC21" si="40">AA18-AB18</f>
        <v>0</v>
      </c>
      <c r="AD18" s="422">
        <v>0</v>
      </c>
      <c r="AE18" s="423">
        <v>0</v>
      </c>
      <c r="AF18" s="422">
        <v>0</v>
      </c>
      <c r="AG18" s="423">
        <v>0</v>
      </c>
      <c r="AH18" s="428">
        <v>0</v>
      </c>
      <c r="AI18" s="423">
        <v>0</v>
      </c>
      <c r="AJ18" s="435">
        <f t="shared" ref="AJ18:AK18" si="41">SUM(AD18+AF18+AH18)</f>
        <v>0</v>
      </c>
      <c r="AK18" s="436">
        <f t="shared" si="41"/>
        <v>0</v>
      </c>
      <c r="AL18" s="302">
        <f t="shared" ref="AL18:AL21" si="42">AJ18-AK18</f>
        <v>0</v>
      </c>
      <c r="AM18" s="422">
        <f t="shared" ref="AM18:AN21" si="43">SUM(I18+R18+AA18+AJ18)</f>
        <v>0</v>
      </c>
      <c r="AN18" s="427">
        <f t="shared" si="43"/>
        <v>0</v>
      </c>
      <c r="AO18" s="537">
        <f>AM18-AN18</f>
        <v>0</v>
      </c>
    </row>
    <row r="19" spans="1:41" ht="29.1" customHeight="1">
      <c r="B19" s="305" t="s">
        <v>319</v>
      </c>
      <c r="C19" s="406">
        <v>0</v>
      </c>
      <c r="D19" s="407">
        <v>0</v>
      </c>
      <c r="E19" s="412">
        <v>0</v>
      </c>
      <c r="F19" s="407">
        <v>0</v>
      </c>
      <c r="G19" s="406">
        <v>0</v>
      </c>
      <c r="H19" s="407">
        <v>0</v>
      </c>
      <c r="I19" s="408">
        <f>SUM(C19+E19+G19)</f>
        <v>0</v>
      </c>
      <c r="J19" s="409">
        <f t="shared" ref="J19" si="44">SUM(D19+F19+H19)</f>
        <v>0</v>
      </c>
      <c r="K19" s="410">
        <f t="shared" si="36"/>
        <v>0</v>
      </c>
      <c r="L19" s="406">
        <v>0</v>
      </c>
      <c r="M19" s="407">
        <v>0</v>
      </c>
      <c r="N19" s="406">
        <v>0</v>
      </c>
      <c r="O19" s="407">
        <v>0</v>
      </c>
      <c r="P19" s="406">
        <v>0</v>
      </c>
      <c r="Q19" s="407">
        <v>0</v>
      </c>
      <c r="R19" s="413">
        <f t="shared" si="37"/>
        <v>0</v>
      </c>
      <c r="S19" s="414">
        <f t="shared" si="37"/>
        <v>0</v>
      </c>
      <c r="T19" s="415">
        <f t="shared" si="38"/>
        <v>0</v>
      </c>
      <c r="U19" s="406">
        <v>0</v>
      </c>
      <c r="V19" s="407">
        <v>0</v>
      </c>
      <c r="W19" s="406">
        <v>0</v>
      </c>
      <c r="X19" s="407">
        <v>0</v>
      </c>
      <c r="Y19" s="406">
        <v>0</v>
      </c>
      <c r="Z19" s="407">
        <v>0</v>
      </c>
      <c r="AA19" s="416">
        <f>SUM(U19+W19+Y19)</f>
        <v>0</v>
      </c>
      <c r="AB19" s="417">
        <f t="shared" ref="AB19" si="45">SUM(V19+X19+Z19)</f>
        <v>0</v>
      </c>
      <c r="AC19" s="418">
        <f t="shared" si="40"/>
        <v>0</v>
      </c>
      <c r="AD19" s="406">
        <v>0</v>
      </c>
      <c r="AE19" s="407">
        <v>0</v>
      </c>
      <c r="AF19" s="406">
        <v>0</v>
      </c>
      <c r="AG19" s="407">
        <v>0</v>
      </c>
      <c r="AH19" s="412">
        <v>0</v>
      </c>
      <c r="AI19" s="407">
        <v>0</v>
      </c>
      <c r="AJ19" s="419">
        <f t="shared" ref="AJ19:AK19" si="46">SUM(AD19+AF19+AH19)</f>
        <v>0</v>
      </c>
      <c r="AK19" s="420">
        <f t="shared" si="46"/>
        <v>0</v>
      </c>
      <c r="AL19" s="321">
        <f>AJ19-AK19</f>
        <v>0</v>
      </c>
      <c r="AM19" s="406">
        <f>SUM(I19+R19+AA19+AJ19)</f>
        <v>0</v>
      </c>
      <c r="AN19" s="411">
        <f t="shared" si="43"/>
        <v>0</v>
      </c>
      <c r="AO19" s="541">
        <f t="shared" ref="AO19:AO21" si="47">AM19-AN19</f>
        <v>0</v>
      </c>
    </row>
    <row r="20" spans="1:41" ht="29.1" customHeight="1">
      <c r="B20" s="305" t="s">
        <v>320</v>
      </c>
      <c r="C20" s="406">
        <v>0</v>
      </c>
      <c r="D20" s="407">
        <v>0</v>
      </c>
      <c r="E20" s="412">
        <v>0</v>
      </c>
      <c r="F20" s="407">
        <v>0</v>
      </c>
      <c r="G20" s="406">
        <v>0</v>
      </c>
      <c r="H20" s="407">
        <v>0</v>
      </c>
      <c r="I20" s="408">
        <f>SUM(C20+E20+G20)</f>
        <v>0</v>
      </c>
      <c r="J20" s="409">
        <f t="shared" ref="J20" si="48">SUM(D20+F20+H20)</f>
        <v>0</v>
      </c>
      <c r="K20" s="410">
        <f t="shared" si="36"/>
        <v>0</v>
      </c>
      <c r="L20" s="406">
        <v>0</v>
      </c>
      <c r="M20" s="407">
        <v>0</v>
      </c>
      <c r="N20" s="406">
        <v>0</v>
      </c>
      <c r="O20" s="407">
        <v>0</v>
      </c>
      <c r="P20" s="406">
        <v>0</v>
      </c>
      <c r="Q20" s="407">
        <v>0</v>
      </c>
      <c r="R20" s="413">
        <f>SUM(L20+N20+P20)</f>
        <v>0</v>
      </c>
      <c r="S20" s="414">
        <f t="shared" si="37"/>
        <v>0</v>
      </c>
      <c r="T20" s="415">
        <f t="shared" si="38"/>
        <v>0</v>
      </c>
      <c r="U20" s="406">
        <v>0</v>
      </c>
      <c r="V20" s="407">
        <v>0</v>
      </c>
      <c r="W20" s="406">
        <v>0</v>
      </c>
      <c r="X20" s="407">
        <v>0</v>
      </c>
      <c r="Y20" s="406">
        <v>0</v>
      </c>
      <c r="Z20" s="407">
        <v>0</v>
      </c>
      <c r="AA20" s="416">
        <f>SUM(U20+W20+Y20)</f>
        <v>0</v>
      </c>
      <c r="AB20" s="417">
        <f t="shared" ref="AB20" si="49">SUM(V20+X20+Z20)</f>
        <v>0</v>
      </c>
      <c r="AC20" s="418">
        <f t="shared" si="40"/>
        <v>0</v>
      </c>
      <c r="AD20" s="406">
        <v>0</v>
      </c>
      <c r="AE20" s="407">
        <v>0</v>
      </c>
      <c r="AF20" s="406">
        <v>0</v>
      </c>
      <c r="AG20" s="407">
        <v>0</v>
      </c>
      <c r="AH20" s="412">
        <v>0</v>
      </c>
      <c r="AI20" s="407">
        <v>0</v>
      </c>
      <c r="AJ20" s="419">
        <f t="shared" ref="AJ20:AK20" si="50">SUM(AD20+AF20+AH20)</f>
        <v>0</v>
      </c>
      <c r="AK20" s="420">
        <f t="shared" si="50"/>
        <v>0</v>
      </c>
      <c r="AL20" s="321">
        <f t="shared" si="42"/>
        <v>0</v>
      </c>
      <c r="AM20" s="406">
        <f>SUM(I20+R20+AA20+AJ20)</f>
        <v>0</v>
      </c>
      <c r="AN20" s="411">
        <f>SUM(J20+S20+AB20+AK20)</f>
        <v>0</v>
      </c>
      <c r="AO20" s="541">
        <f t="shared" si="47"/>
        <v>0</v>
      </c>
    </row>
    <row r="21" spans="1:41" ht="29.1" customHeight="1">
      <c r="B21" s="305" t="s">
        <v>321</v>
      </c>
      <c r="C21" s="438">
        <v>0</v>
      </c>
      <c r="D21" s="439">
        <v>0</v>
      </c>
      <c r="E21" s="444">
        <v>0</v>
      </c>
      <c r="F21" s="439">
        <v>0</v>
      </c>
      <c r="G21" s="438">
        <v>0</v>
      </c>
      <c r="H21" s="439">
        <v>0</v>
      </c>
      <c r="I21" s="440">
        <f>SUM(C21+E21+G21)</f>
        <v>0</v>
      </c>
      <c r="J21" s="441">
        <f t="shared" ref="J21" si="51">SUM(D21+F21+H21)</f>
        <v>0</v>
      </c>
      <c r="K21" s="442">
        <f t="shared" si="36"/>
        <v>0</v>
      </c>
      <c r="L21" s="438">
        <v>0</v>
      </c>
      <c r="M21" s="439">
        <v>0</v>
      </c>
      <c r="N21" s="438">
        <v>0</v>
      </c>
      <c r="O21" s="439">
        <v>0</v>
      </c>
      <c r="P21" s="438">
        <v>0</v>
      </c>
      <c r="Q21" s="439">
        <v>0</v>
      </c>
      <c r="R21" s="445">
        <f t="shared" si="37"/>
        <v>0</v>
      </c>
      <c r="S21" s="446">
        <f t="shared" si="37"/>
        <v>0</v>
      </c>
      <c r="T21" s="447">
        <f t="shared" si="38"/>
        <v>0</v>
      </c>
      <c r="U21" s="438">
        <v>0</v>
      </c>
      <c r="V21" s="439">
        <v>0</v>
      </c>
      <c r="W21" s="438">
        <v>0</v>
      </c>
      <c r="X21" s="439">
        <v>0</v>
      </c>
      <c r="Y21" s="438">
        <v>0</v>
      </c>
      <c r="Z21" s="439">
        <v>0</v>
      </c>
      <c r="AA21" s="448">
        <f>SUM(U21+W21+Y21)</f>
        <v>0</v>
      </c>
      <c r="AB21" s="449">
        <f t="shared" ref="AB21" si="52">SUM(V21+X21+Z21)</f>
        <v>0</v>
      </c>
      <c r="AC21" s="450">
        <f t="shared" si="40"/>
        <v>0</v>
      </c>
      <c r="AD21" s="438">
        <v>0</v>
      </c>
      <c r="AE21" s="439">
        <v>0</v>
      </c>
      <c r="AF21" s="438">
        <v>0</v>
      </c>
      <c r="AG21" s="439">
        <v>0</v>
      </c>
      <c r="AH21" s="444">
        <v>0</v>
      </c>
      <c r="AI21" s="439">
        <v>0</v>
      </c>
      <c r="AJ21" s="451">
        <f t="shared" ref="AJ21:AK21" si="53">SUM(AD21+AF21+AH21)</f>
        <v>0</v>
      </c>
      <c r="AK21" s="452">
        <f t="shared" si="53"/>
        <v>0</v>
      </c>
      <c r="AL21" s="340">
        <f t="shared" si="42"/>
        <v>0</v>
      </c>
      <c r="AM21" s="438">
        <f>SUM(I21+R21+AA21+AJ21)</f>
        <v>0</v>
      </c>
      <c r="AN21" s="443">
        <f t="shared" si="43"/>
        <v>0</v>
      </c>
      <c r="AO21" s="544">
        <f t="shared" si="47"/>
        <v>0</v>
      </c>
    </row>
    <row r="22" spans="1:41" s="17" customFormat="1" ht="30" customHeight="1">
      <c r="B22" s="666" t="s">
        <v>322</v>
      </c>
      <c r="C22" s="667"/>
      <c r="D22" s="668"/>
      <c r="E22" s="669"/>
      <c r="F22" s="668"/>
      <c r="G22" s="667"/>
      <c r="H22" s="668"/>
      <c r="I22" s="581"/>
      <c r="J22" s="581"/>
      <c r="K22" s="582"/>
      <c r="L22" s="667"/>
      <c r="M22" s="668"/>
      <c r="N22" s="667"/>
      <c r="O22" s="668"/>
      <c r="P22" s="667"/>
      <c r="Q22" s="668"/>
      <c r="R22" s="584"/>
      <c r="S22" s="584"/>
      <c r="T22" s="585"/>
      <c r="U22" s="667"/>
      <c r="V22" s="668"/>
      <c r="W22" s="667"/>
      <c r="X22" s="668"/>
      <c r="Y22" s="667"/>
      <c r="Z22" s="668"/>
      <c r="AA22" s="586"/>
      <c r="AB22" s="586"/>
      <c r="AC22" s="587"/>
      <c r="AD22" s="667"/>
      <c r="AE22" s="668"/>
      <c r="AF22" s="667"/>
      <c r="AG22" s="668"/>
      <c r="AH22" s="669"/>
      <c r="AI22" s="668"/>
      <c r="AJ22" s="588"/>
      <c r="AK22" s="588"/>
      <c r="AL22" s="670"/>
      <c r="AM22" s="591"/>
      <c r="AN22" s="591"/>
      <c r="AO22" s="592"/>
    </row>
    <row r="23" spans="1:41" ht="29.1" customHeight="1">
      <c r="B23" s="305" t="s">
        <v>323</v>
      </c>
      <c r="C23" s="422">
        <v>0</v>
      </c>
      <c r="D23" s="423">
        <v>0</v>
      </c>
      <c r="E23" s="428">
        <v>0</v>
      </c>
      <c r="F23" s="423">
        <v>0</v>
      </c>
      <c r="G23" s="422">
        <v>0</v>
      </c>
      <c r="H23" s="423">
        <v>0</v>
      </c>
      <c r="I23" s="424">
        <f>SUM(C23+E23+G23)</f>
        <v>0</v>
      </c>
      <c r="J23" s="425">
        <f t="shared" ref="J23" si="54">SUM(D23+F23+H23)</f>
        <v>0</v>
      </c>
      <c r="K23" s="426">
        <f t="shared" ref="K23:K25" si="55">I23-J23</f>
        <v>0</v>
      </c>
      <c r="L23" s="422">
        <v>0</v>
      </c>
      <c r="M23" s="423">
        <v>0</v>
      </c>
      <c r="N23" s="422">
        <v>0</v>
      </c>
      <c r="O23" s="423">
        <v>0</v>
      </c>
      <c r="P23" s="422">
        <v>0</v>
      </c>
      <c r="Q23" s="423">
        <v>0</v>
      </c>
      <c r="R23" s="429">
        <f t="shared" ref="R23:S25" si="56">SUM(L23+N23+P23)</f>
        <v>0</v>
      </c>
      <c r="S23" s="430">
        <f t="shared" si="56"/>
        <v>0</v>
      </c>
      <c r="T23" s="431">
        <f t="shared" ref="T23:T25" si="57">R23-S23</f>
        <v>0</v>
      </c>
      <c r="U23" s="422">
        <v>0</v>
      </c>
      <c r="V23" s="423">
        <v>0</v>
      </c>
      <c r="W23" s="422">
        <v>0</v>
      </c>
      <c r="X23" s="423">
        <v>0</v>
      </c>
      <c r="Y23" s="422">
        <v>0</v>
      </c>
      <c r="Z23" s="423">
        <v>0</v>
      </c>
      <c r="AA23" s="432">
        <f>SUM(U23+W23+Y23)</f>
        <v>0</v>
      </c>
      <c r="AB23" s="433">
        <f t="shared" ref="AB23" si="58">SUM(V23+X23+Z23)</f>
        <v>0</v>
      </c>
      <c r="AC23" s="434">
        <f t="shared" ref="AC23:AC25" si="59">AA23-AB23</f>
        <v>0</v>
      </c>
      <c r="AD23" s="422">
        <v>0</v>
      </c>
      <c r="AE23" s="423">
        <v>0</v>
      </c>
      <c r="AF23" s="422">
        <v>0</v>
      </c>
      <c r="AG23" s="423">
        <v>0</v>
      </c>
      <c r="AH23" s="428">
        <v>0</v>
      </c>
      <c r="AI23" s="423">
        <v>0</v>
      </c>
      <c r="AJ23" s="435">
        <f t="shared" ref="AJ23:AK23" si="60">SUM(AD23+AF23+AH23)</f>
        <v>0</v>
      </c>
      <c r="AK23" s="436">
        <f t="shared" si="60"/>
        <v>0</v>
      </c>
      <c r="AL23" s="302">
        <f t="shared" ref="AL23:AL25" si="61">AJ23-AK23</f>
        <v>0</v>
      </c>
      <c r="AM23" s="422">
        <f>SUM(I23+R23+AA23+AJ23)</f>
        <v>0</v>
      </c>
      <c r="AN23" s="427">
        <f t="shared" ref="AN23:AN25" si="62">SUM(J23+S23+AB23+AK23)</f>
        <v>0</v>
      </c>
      <c r="AO23" s="537">
        <f t="shared" ref="AO23:AO25" si="63">AM23-AN23</f>
        <v>0</v>
      </c>
    </row>
    <row r="24" spans="1:41" ht="29.1" customHeight="1">
      <c r="B24" s="305" t="s">
        <v>324</v>
      </c>
      <c r="C24" s="406">
        <v>0</v>
      </c>
      <c r="D24" s="407">
        <v>0</v>
      </c>
      <c r="E24" s="412">
        <v>0</v>
      </c>
      <c r="F24" s="407">
        <v>0</v>
      </c>
      <c r="G24" s="406">
        <v>0</v>
      </c>
      <c r="H24" s="407">
        <v>0</v>
      </c>
      <c r="I24" s="408">
        <f t="shared" ref="I24:J24" si="64">SUM(C24+E24+G24)</f>
        <v>0</v>
      </c>
      <c r="J24" s="409">
        <f t="shared" si="64"/>
        <v>0</v>
      </c>
      <c r="K24" s="410">
        <f t="shared" si="55"/>
        <v>0</v>
      </c>
      <c r="L24" s="406">
        <v>0</v>
      </c>
      <c r="M24" s="407">
        <v>0</v>
      </c>
      <c r="N24" s="406">
        <v>0</v>
      </c>
      <c r="O24" s="407">
        <v>0</v>
      </c>
      <c r="P24" s="406">
        <v>0</v>
      </c>
      <c r="Q24" s="407">
        <v>0</v>
      </c>
      <c r="R24" s="413">
        <f t="shared" si="56"/>
        <v>0</v>
      </c>
      <c r="S24" s="414">
        <f t="shared" si="56"/>
        <v>0</v>
      </c>
      <c r="T24" s="415">
        <f t="shared" si="57"/>
        <v>0</v>
      </c>
      <c r="U24" s="406">
        <v>0</v>
      </c>
      <c r="V24" s="407">
        <v>0</v>
      </c>
      <c r="W24" s="406">
        <v>0</v>
      </c>
      <c r="X24" s="407">
        <v>0</v>
      </c>
      <c r="Y24" s="406">
        <v>0</v>
      </c>
      <c r="Z24" s="407">
        <v>0</v>
      </c>
      <c r="AA24" s="416">
        <f>SUM(U24+W24+Y24)</f>
        <v>0</v>
      </c>
      <c r="AB24" s="417">
        <f t="shared" ref="AB24" si="65">SUM(V24+X24+Z24)</f>
        <v>0</v>
      </c>
      <c r="AC24" s="418">
        <f t="shared" si="59"/>
        <v>0</v>
      </c>
      <c r="AD24" s="406">
        <v>0</v>
      </c>
      <c r="AE24" s="407">
        <v>0</v>
      </c>
      <c r="AF24" s="406">
        <v>0</v>
      </c>
      <c r="AG24" s="407">
        <v>0</v>
      </c>
      <c r="AH24" s="412">
        <v>0</v>
      </c>
      <c r="AI24" s="407">
        <v>0</v>
      </c>
      <c r="AJ24" s="419">
        <f t="shared" ref="AJ24:AK24" si="66">SUM(AD24+AF24+AH24)</f>
        <v>0</v>
      </c>
      <c r="AK24" s="420">
        <f t="shared" si="66"/>
        <v>0</v>
      </c>
      <c r="AL24" s="321">
        <f t="shared" si="61"/>
        <v>0</v>
      </c>
      <c r="AM24" s="406">
        <f>SUM(I24+R24+AA24+AJ24)</f>
        <v>0</v>
      </c>
      <c r="AN24" s="411">
        <f t="shared" si="62"/>
        <v>0</v>
      </c>
      <c r="AO24" s="541">
        <f t="shared" si="63"/>
        <v>0</v>
      </c>
    </row>
    <row r="25" spans="1:41" ht="29.1" customHeight="1">
      <c r="B25" s="305" t="s">
        <v>325</v>
      </c>
      <c r="C25" s="438">
        <v>0</v>
      </c>
      <c r="D25" s="439">
        <v>0</v>
      </c>
      <c r="E25" s="444">
        <v>0</v>
      </c>
      <c r="F25" s="439">
        <v>0</v>
      </c>
      <c r="G25" s="438">
        <v>0</v>
      </c>
      <c r="H25" s="439">
        <v>0</v>
      </c>
      <c r="I25" s="440">
        <f t="shared" ref="I25:J25" si="67">SUM(C25+E25+G25)</f>
        <v>0</v>
      </c>
      <c r="J25" s="441">
        <f t="shared" si="67"/>
        <v>0</v>
      </c>
      <c r="K25" s="442">
        <f t="shared" si="55"/>
        <v>0</v>
      </c>
      <c r="L25" s="438">
        <v>0</v>
      </c>
      <c r="M25" s="439">
        <v>0</v>
      </c>
      <c r="N25" s="438">
        <v>0</v>
      </c>
      <c r="O25" s="439">
        <v>0</v>
      </c>
      <c r="P25" s="438">
        <v>0</v>
      </c>
      <c r="Q25" s="439">
        <v>0</v>
      </c>
      <c r="R25" s="445">
        <f t="shared" si="56"/>
        <v>0</v>
      </c>
      <c r="S25" s="446">
        <f t="shared" si="56"/>
        <v>0</v>
      </c>
      <c r="T25" s="447">
        <f t="shared" si="57"/>
        <v>0</v>
      </c>
      <c r="U25" s="438">
        <v>0</v>
      </c>
      <c r="V25" s="439">
        <v>0</v>
      </c>
      <c r="W25" s="438">
        <v>0</v>
      </c>
      <c r="X25" s="439">
        <v>0</v>
      </c>
      <c r="Y25" s="438">
        <v>0</v>
      </c>
      <c r="Z25" s="439">
        <v>0</v>
      </c>
      <c r="AA25" s="448">
        <f>SUM(U25+W25+Y25)</f>
        <v>0</v>
      </c>
      <c r="AB25" s="449">
        <f t="shared" ref="AB25" si="68">SUM(V25+X25+Z25)</f>
        <v>0</v>
      </c>
      <c r="AC25" s="450">
        <f t="shared" si="59"/>
        <v>0</v>
      </c>
      <c r="AD25" s="438">
        <v>0</v>
      </c>
      <c r="AE25" s="439">
        <v>0</v>
      </c>
      <c r="AF25" s="438">
        <v>0</v>
      </c>
      <c r="AG25" s="439">
        <v>0</v>
      </c>
      <c r="AH25" s="444">
        <v>0</v>
      </c>
      <c r="AI25" s="439">
        <v>0</v>
      </c>
      <c r="AJ25" s="451">
        <f t="shared" ref="AJ25:AK25" si="69">SUM(AD25+AF25+AH25)</f>
        <v>0</v>
      </c>
      <c r="AK25" s="452">
        <f t="shared" si="69"/>
        <v>0</v>
      </c>
      <c r="AL25" s="340">
        <f t="shared" si="61"/>
        <v>0</v>
      </c>
      <c r="AM25" s="438">
        <f>SUM(I25+R25+AA25+AJ25)</f>
        <v>0</v>
      </c>
      <c r="AN25" s="443">
        <f t="shared" si="62"/>
        <v>0</v>
      </c>
      <c r="AO25" s="544">
        <f t="shared" si="63"/>
        <v>0</v>
      </c>
    </row>
    <row r="26" spans="1:41" s="17" customFormat="1" ht="30" customHeight="1">
      <c r="B26" s="671" t="s">
        <v>326</v>
      </c>
      <c r="C26" s="672"/>
      <c r="D26" s="673"/>
      <c r="E26" s="674"/>
      <c r="F26" s="673"/>
      <c r="G26" s="672"/>
      <c r="H26" s="673"/>
      <c r="I26" s="597"/>
      <c r="J26" s="597"/>
      <c r="K26" s="598"/>
      <c r="L26" s="672"/>
      <c r="M26" s="673"/>
      <c r="N26" s="672"/>
      <c r="O26" s="673"/>
      <c r="P26" s="672"/>
      <c r="Q26" s="673"/>
      <c r="R26" s="600"/>
      <c r="S26" s="600"/>
      <c r="T26" s="601"/>
      <c r="U26" s="672"/>
      <c r="V26" s="673"/>
      <c r="W26" s="672"/>
      <c r="X26" s="673"/>
      <c r="Y26" s="672"/>
      <c r="Z26" s="673"/>
      <c r="AA26" s="602"/>
      <c r="AB26" s="602"/>
      <c r="AC26" s="603"/>
      <c r="AD26" s="672"/>
      <c r="AE26" s="673"/>
      <c r="AF26" s="672"/>
      <c r="AG26" s="673"/>
      <c r="AH26" s="674"/>
      <c r="AI26" s="673"/>
      <c r="AJ26" s="604"/>
      <c r="AK26" s="604"/>
      <c r="AL26" s="675"/>
      <c r="AM26" s="607"/>
      <c r="AN26" s="607"/>
      <c r="AO26" s="608"/>
    </row>
    <row r="27" spans="1:41" ht="29.1" customHeight="1">
      <c r="B27" s="305" t="s">
        <v>327</v>
      </c>
      <c r="C27" s="422">
        <v>0</v>
      </c>
      <c r="D27" s="423">
        <v>0</v>
      </c>
      <c r="E27" s="428">
        <v>0</v>
      </c>
      <c r="F27" s="423">
        <v>0</v>
      </c>
      <c r="G27" s="422">
        <v>0</v>
      </c>
      <c r="H27" s="423">
        <v>0</v>
      </c>
      <c r="I27" s="424">
        <f t="shared" ref="I27:J27" si="70">SUM(C27+E27+G27)</f>
        <v>0</v>
      </c>
      <c r="J27" s="425">
        <f t="shared" si="70"/>
        <v>0</v>
      </c>
      <c r="K27" s="426">
        <f t="shared" ref="K27:K29" si="71">I27-J27</f>
        <v>0</v>
      </c>
      <c r="L27" s="422">
        <v>0</v>
      </c>
      <c r="M27" s="423">
        <v>0</v>
      </c>
      <c r="N27" s="422">
        <v>0</v>
      </c>
      <c r="O27" s="423">
        <v>0</v>
      </c>
      <c r="P27" s="422">
        <v>0</v>
      </c>
      <c r="Q27" s="423">
        <v>0</v>
      </c>
      <c r="R27" s="429">
        <f>SUM(L27+N27+P27)</f>
        <v>0</v>
      </c>
      <c r="S27" s="430">
        <f t="shared" ref="S27:S29" si="72">SUM(M27+O27+Q27)</f>
        <v>0</v>
      </c>
      <c r="T27" s="431">
        <f t="shared" ref="T27:T29" si="73">R27-S27</f>
        <v>0</v>
      </c>
      <c r="U27" s="422">
        <v>0</v>
      </c>
      <c r="V27" s="423">
        <v>0</v>
      </c>
      <c r="W27" s="422">
        <v>0</v>
      </c>
      <c r="X27" s="423">
        <v>0</v>
      </c>
      <c r="Y27" s="422">
        <v>0</v>
      </c>
      <c r="Z27" s="423">
        <v>0</v>
      </c>
      <c r="AA27" s="432">
        <f t="shared" ref="AA27:AB27" si="74">SUM(U27+W27+Y27)</f>
        <v>0</v>
      </c>
      <c r="AB27" s="433">
        <f t="shared" si="74"/>
        <v>0</v>
      </c>
      <c r="AC27" s="434">
        <f>AA27-AB27</f>
        <v>0</v>
      </c>
      <c r="AD27" s="422">
        <v>0</v>
      </c>
      <c r="AE27" s="423">
        <v>0</v>
      </c>
      <c r="AF27" s="422">
        <v>0</v>
      </c>
      <c r="AG27" s="423">
        <v>0</v>
      </c>
      <c r="AH27" s="428">
        <v>0</v>
      </c>
      <c r="AI27" s="423">
        <v>0</v>
      </c>
      <c r="AJ27" s="435">
        <f t="shared" ref="AJ27" si="75">SUM(AD27+AF27+AH27)</f>
        <v>0</v>
      </c>
      <c r="AK27" s="436">
        <f>SUM(AE27+AG27+AI27)</f>
        <v>0</v>
      </c>
      <c r="AL27" s="302">
        <f t="shared" ref="AL27:AL29" si="76">AJ27-AK27</f>
        <v>0</v>
      </c>
      <c r="AM27" s="422">
        <f>SUM(I27+R27+AA27+AJ27)</f>
        <v>0</v>
      </c>
      <c r="AN27" s="427">
        <f t="shared" ref="AM27:AN29" si="77">SUM(J27+S27+AB27+AK27)</f>
        <v>0</v>
      </c>
      <c r="AO27" s="537">
        <f t="shared" ref="AO27:AO29" si="78">AM27-AN27</f>
        <v>0</v>
      </c>
    </row>
    <row r="28" spans="1:41" ht="29.1" customHeight="1">
      <c r="B28" s="305" t="s">
        <v>328</v>
      </c>
      <c r="C28" s="406">
        <v>0</v>
      </c>
      <c r="D28" s="407">
        <v>0</v>
      </c>
      <c r="E28" s="412">
        <v>0</v>
      </c>
      <c r="F28" s="407">
        <v>0</v>
      </c>
      <c r="G28" s="406">
        <v>0</v>
      </c>
      <c r="H28" s="407">
        <v>0</v>
      </c>
      <c r="I28" s="408">
        <f t="shared" ref="I28:J28" si="79">SUM(C28+E28+G28)</f>
        <v>0</v>
      </c>
      <c r="J28" s="409">
        <f t="shared" si="79"/>
        <v>0</v>
      </c>
      <c r="K28" s="410">
        <f t="shared" si="71"/>
        <v>0</v>
      </c>
      <c r="L28" s="406">
        <v>0</v>
      </c>
      <c r="M28" s="407">
        <v>0</v>
      </c>
      <c r="N28" s="406">
        <v>0</v>
      </c>
      <c r="O28" s="407">
        <v>0</v>
      </c>
      <c r="P28" s="406">
        <v>0</v>
      </c>
      <c r="Q28" s="407">
        <v>0</v>
      </c>
      <c r="R28" s="413">
        <f>SUM(L28+N28+P28)</f>
        <v>0</v>
      </c>
      <c r="S28" s="414">
        <f t="shared" si="72"/>
        <v>0</v>
      </c>
      <c r="T28" s="415">
        <f t="shared" si="73"/>
        <v>0</v>
      </c>
      <c r="U28" s="406">
        <v>0</v>
      </c>
      <c r="V28" s="407">
        <v>0</v>
      </c>
      <c r="W28" s="406">
        <v>0</v>
      </c>
      <c r="X28" s="407">
        <v>0</v>
      </c>
      <c r="Y28" s="406">
        <v>0</v>
      </c>
      <c r="Z28" s="407">
        <v>0</v>
      </c>
      <c r="AA28" s="416">
        <f>SUM(U28+W28+Y28)</f>
        <v>0</v>
      </c>
      <c r="AB28" s="417">
        <f t="shared" ref="AB28" si="80">SUM(V28+X28+Z28)</f>
        <v>0</v>
      </c>
      <c r="AC28" s="418">
        <f t="shared" ref="AC28:AC29" si="81">AA28-AB28</f>
        <v>0</v>
      </c>
      <c r="AD28" s="406">
        <v>0</v>
      </c>
      <c r="AE28" s="407">
        <v>0</v>
      </c>
      <c r="AF28" s="406">
        <v>0</v>
      </c>
      <c r="AG28" s="407">
        <v>0</v>
      </c>
      <c r="AH28" s="412">
        <v>0</v>
      </c>
      <c r="AI28" s="407">
        <v>0</v>
      </c>
      <c r="AJ28" s="419">
        <f>SUM(AD28+AF28+AH28)</f>
        <v>0</v>
      </c>
      <c r="AK28" s="420">
        <f>SUM(AE28+AG28+AI28)</f>
        <v>0</v>
      </c>
      <c r="AL28" s="321">
        <f t="shared" si="76"/>
        <v>0</v>
      </c>
      <c r="AM28" s="406">
        <f>SUM(I28+R28+AA28+AJ28)</f>
        <v>0</v>
      </c>
      <c r="AN28" s="411">
        <f t="shared" si="77"/>
        <v>0</v>
      </c>
      <c r="AO28" s="541">
        <f t="shared" si="78"/>
        <v>0</v>
      </c>
    </row>
    <row r="29" spans="1:41" ht="29.1" customHeight="1" thickBot="1">
      <c r="B29" s="324" t="s">
        <v>329</v>
      </c>
      <c r="C29" s="438">
        <v>0</v>
      </c>
      <c r="D29" s="439">
        <v>0</v>
      </c>
      <c r="E29" s="444">
        <v>0</v>
      </c>
      <c r="F29" s="439">
        <v>0</v>
      </c>
      <c r="G29" s="438">
        <v>0</v>
      </c>
      <c r="H29" s="439">
        <v>0</v>
      </c>
      <c r="I29" s="440">
        <f t="shared" ref="I29:J29" si="82">SUM(C29+E29+G29)</f>
        <v>0</v>
      </c>
      <c r="J29" s="441">
        <f t="shared" si="82"/>
        <v>0</v>
      </c>
      <c r="K29" s="442">
        <f t="shared" si="71"/>
        <v>0</v>
      </c>
      <c r="L29" s="438">
        <v>0</v>
      </c>
      <c r="M29" s="439">
        <v>0</v>
      </c>
      <c r="N29" s="438">
        <v>0</v>
      </c>
      <c r="O29" s="439">
        <v>0</v>
      </c>
      <c r="P29" s="438">
        <v>0</v>
      </c>
      <c r="Q29" s="439">
        <v>0</v>
      </c>
      <c r="R29" s="445">
        <f>SUM(L29+N29+P29)</f>
        <v>0</v>
      </c>
      <c r="S29" s="446">
        <f t="shared" si="72"/>
        <v>0</v>
      </c>
      <c r="T29" s="447">
        <f t="shared" si="73"/>
        <v>0</v>
      </c>
      <c r="U29" s="438">
        <v>0</v>
      </c>
      <c r="V29" s="439">
        <v>0</v>
      </c>
      <c r="W29" s="438">
        <v>0</v>
      </c>
      <c r="X29" s="439">
        <v>0</v>
      </c>
      <c r="Y29" s="438">
        <v>0</v>
      </c>
      <c r="Z29" s="439">
        <v>0</v>
      </c>
      <c r="AA29" s="448">
        <f t="shared" ref="AA29:AB29" si="83">SUM(U29+W29+Y29)</f>
        <v>0</v>
      </c>
      <c r="AB29" s="449">
        <f t="shared" si="83"/>
        <v>0</v>
      </c>
      <c r="AC29" s="450">
        <f t="shared" si="81"/>
        <v>0</v>
      </c>
      <c r="AD29" s="438">
        <v>0</v>
      </c>
      <c r="AE29" s="439">
        <v>0</v>
      </c>
      <c r="AF29" s="438">
        <v>0</v>
      </c>
      <c r="AG29" s="439">
        <v>0</v>
      </c>
      <c r="AH29" s="444">
        <v>0</v>
      </c>
      <c r="AI29" s="439">
        <v>0</v>
      </c>
      <c r="AJ29" s="451">
        <f>SUM(AD29+AF29+AH29)</f>
        <v>0</v>
      </c>
      <c r="AK29" s="452">
        <f>SUM(AE29+AG29+AI29)</f>
        <v>0</v>
      </c>
      <c r="AL29" s="340">
        <f t="shared" si="76"/>
        <v>0</v>
      </c>
      <c r="AM29" s="438">
        <f t="shared" si="77"/>
        <v>0</v>
      </c>
      <c r="AN29" s="443">
        <f t="shared" si="77"/>
        <v>0</v>
      </c>
      <c r="AO29" s="544">
        <f t="shared" si="78"/>
        <v>0</v>
      </c>
    </row>
    <row r="30" spans="1:41" s="17" customFormat="1" ht="30" customHeight="1" thickTop="1" thickBot="1">
      <c r="A30" s="110"/>
      <c r="B30" s="676" t="s">
        <v>192</v>
      </c>
      <c r="C30" s="474">
        <f t="shared" ref="C30:AO30" si="84">SUM(C9:C11,C13:C16,C18:C21,C23:C25,C27:C29)</f>
        <v>0</v>
      </c>
      <c r="D30" s="474">
        <f t="shared" si="84"/>
        <v>0</v>
      </c>
      <c r="E30" s="474">
        <f t="shared" si="84"/>
        <v>0</v>
      </c>
      <c r="F30" s="474">
        <f t="shared" si="84"/>
        <v>0</v>
      </c>
      <c r="G30" s="474">
        <f t="shared" si="84"/>
        <v>0</v>
      </c>
      <c r="H30" s="474">
        <f t="shared" si="84"/>
        <v>0</v>
      </c>
      <c r="I30" s="677">
        <f t="shared" si="84"/>
        <v>0</v>
      </c>
      <c r="J30" s="677">
        <f t="shared" si="84"/>
        <v>0</v>
      </c>
      <c r="K30" s="677">
        <f t="shared" si="84"/>
        <v>0</v>
      </c>
      <c r="L30" s="474">
        <f t="shared" si="84"/>
        <v>0</v>
      </c>
      <c r="M30" s="474">
        <f t="shared" si="84"/>
        <v>0</v>
      </c>
      <c r="N30" s="474">
        <f t="shared" si="84"/>
        <v>0</v>
      </c>
      <c r="O30" s="474">
        <f t="shared" si="84"/>
        <v>0</v>
      </c>
      <c r="P30" s="474">
        <f t="shared" si="84"/>
        <v>0</v>
      </c>
      <c r="Q30" s="474">
        <f t="shared" si="84"/>
        <v>0</v>
      </c>
      <c r="R30" s="678">
        <f t="shared" si="84"/>
        <v>0</v>
      </c>
      <c r="S30" s="678">
        <f t="shared" si="84"/>
        <v>0</v>
      </c>
      <c r="T30" s="678">
        <f t="shared" si="84"/>
        <v>0</v>
      </c>
      <c r="U30" s="474">
        <f t="shared" si="84"/>
        <v>0</v>
      </c>
      <c r="V30" s="474">
        <f t="shared" si="84"/>
        <v>0</v>
      </c>
      <c r="W30" s="474">
        <f t="shared" si="84"/>
        <v>0</v>
      </c>
      <c r="X30" s="474">
        <f t="shared" si="84"/>
        <v>0</v>
      </c>
      <c r="Y30" s="474">
        <f t="shared" si="84"/>
        <v>0</v>
      </c>
      <c r="Z30" s="474">
        <f t="shared" si="84"/>
        <v>0</v>
      </c>
      <c r="AA30" s="679">
        <f t="shared" si="84"/>
        <v>0</v>
      </c>
      <c r="AB30" s="679">
        <f t="shared" si="84"/>
        <v>0</v>
      </c>
      <c r="AC30" s="679">
        <f t="shared" si="84"/>
        <v>0</v>
      </c>
      <c r="AD30" s="474">
        <f t="shared" si="84"/>
        <v>0</v>
      </c>
      <c r="AE30" s="474">
        <f t="shared" si="84"/>
        <v>0</v>
      </c>
      <c r="AF30" s="474">
        <f t="shared" si="84"/>
        <v>0</v>
      </c>
      <c r="AG30" s="474">
        <f t="shared" si="84"/>
        <v>0</v>
      </c>
      <c r="AH30" s="474">
        <f t="shared" si="84"/>
        <v>0</v>
      </c>
      <c r="AI30" s="474">
        <f t="shared" si="84"/>
        <v>0</v>
      </c>
      <c r="AJ30" s="680">
        <f t="shared" si="84"/>
        <v>0</v>
      </c>
      <c r="AK30" s="680">
        <f t="shared" si="84"/>
        <v>0</v>
      </c>
      <c r="AL30" s="680">
        <f t="shared" si="84"/>
        <v>0</v>
      </c>
      <c r="AM30" s="681">
        <f t="shared" si="84"/>
        <v>0</v>
      </c>
      <c r="AN30" s="681">
        <f t="shared" si="84"/>
        <v>0</v>
      </c>
      <c r="AO30" s="681">
        <f t="shared" si="84"/>
        <v>0</v>
      </c>
    </row>
    <row r="31" spans="1:41" ht="31.5" customHeight="1" thickTop="1" thickBot="1">
      <c r="B31" s="108"/>
      <c r="C31" s="8"/>
      <c r="D31" s="8"/>
      <c r="E31" s="8"/>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row>
    <row r="32" spans="1:41" ht="54.95" customHeight="1">
      <c r="B32" s="1453" t="s">
        <v>254</v>
      </c>
      <c r="C32" s="806" t="s">
        <v>182</v>
      </c>
      <c r="D32" s="620" t="s">
        <v>183</v>
      </c>
      <c r="E32" s="621" t="s">
        <v>184</v>
      </c>
      <c r="F32" s="8"/>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33" spans="2:6" ht="30" customHeight="1" thickTop="1">
      <c r="B33" s="1454" t="s">
        <v>308</v>
      </c>
      <c r="C33" s="500">
        <f t="shared" ref="C33:D33" si="85">SUM(AM9:AM11)</f>
        <v>0</v>
      </c>
      <c r="D33" s="501">
        <f t="shared" si="85"/>
        <v>0</v>
      </c>
      <c r="E33" s="1455">
        <f t="shared" ref="E33:E36" si="86">C33-D33</f>
        <v>0</v>
      </c>
      <c r="F33" s="6"/>
    </row>
    <row r="34" spans="2:6" ht="30" customHeight="1">
      <c r="B34" s="1456" t="s">
        <v>312</v>
      </c>
      <c r="C34" s="1323">
        <f>SUM(AM13:AM16)</f>
        <v>0</v>
      </c>
      <c r="D34" s="504">
        <f>SUM(AN13:AN16)</f>
        <v>0</v>
      </c>
      <c r="E34" s="1324">
        <f t="shared" si="86"/>
        <v>0</v>
      </c>
      <c r="F34" s="6"/>
    </row>
    <row r="35" spans="2:6" ht="30" customHeight="1">
      <c r="B35" s="1457" t="s">
        <v>330</v>
      </c>
      <c r="C35" s="1323">
        <f>SUM(AM18:AM21)</f>
        <v>0</v>
      </c>
      <c r="D35" s="504">
        <f>SUM(AN18:AN21)</f>
        <v>0</v>
      </c>
      <c r="E35" s="1324">
        <f t="shared" si="86"/>
        <v>0</v>
      </c>
      <c r="F35" s="6"/>
    </row>
    <row r="36" spans="2:6" ht="30" customHeight="1">
      <c r="B36" s="1457" t="s">
        <v>322</v>
      </c>
      <c r="C36" s="1323">
        <f>SUM(AM23:AM25)</f>
        <v>0</v>
      </c>
      <c r="D36" s="504">
        <f>SUM(AN23:AN25)</f>
        <v>0</v>
      </c>
      <c r="E36" s="1324">
        <f t="shared" si="86"/>
        <v>0</v>
      </c>
      <c r="F36" s="6"/>
    </row>
    <row r="37" spans="2:6" ht="30" customHeight="1" thickBot="1">
      <c r="B37" s="1458" t="s">
        <v>331</v>
      </c>
      <c r="C37" s="1325">
        <f>SUM(AM27:AM29)</f>
        <v>0</v>
      </c>
      <c r="D37" s="504">
        <f>SUM(AN27:AN29)</f>
        <v>0</v>
      </c>
      <c r="E37" s="1326">
        <f>C37-D37</f>
        <v>0</v>
      </c>
      <c r="F37" s="6"/>
    </row>
    <row r="38" spans="2:6" ht="30" customHeight="1" thickTop="1" thickBot="1">
      <c r="B38" s="1459" t="s">
        <v>192</v>
      </c>
      <c r="C38" s="611">
        <f>SUM(C33:C37)</f>
        <v>0</v>
      </c>
      <c r="D38" s="509">
        <f t="shared" ref="D38" si="87">SUM(D33:D37)</f>
        <v>0</v>
      </c>
      <c r="E38" s="475">
        <f>C38-D38</f>
        <v>0</v>
      </c>
      <c r="F38" s="6"/>
    </row>
    <row r="39" spans="2:6" ht="15" customHeight="1" thickTop="1">
      <c r="C39" s="6"/>
      <c r="D39" s="6"/>
      <c r="E39" s="6"/>
    </row>
  </sheetData>
  <mergeCells count="17">
    <mergeCell ref="AF6:AG6"/>
    <mergeCell ref="AH6:AI6"/>
    <mergeCell ref="AJ6:AL6"/>
    <mergeCell ref="AM6:AO6"/>
    <mergeCell ref="P6:Q6"/>
    <mergeCell ref="R6:T6"/>
    <mergeCell ref="U6:V6"/>
    <mergeCell ref="W6:X6"/>
    <mergeCell ref="Y6:Z6"/>
    <mergeCell ref="AA6:AC6"/>
    <mergeCell ref="AD6:AE6"/>
    <mergeCell ref="L6:M6"/>
    <mergeCell ref="N6:O6"/>
    <mergeCell ref="G6:H6"/>
    <mergeCell ref="I6:K6"/>
    <mergeCell ref="C6:D6"/>
    <mergeCell ref="E6:F6"/>
  </mergeCells>
  <conditionalFormatting sqref="K9:K29 T9:T29 AC9:AC29 AL9:AL29 AO9:AO29">
    <cfRule type="cellIs" dxfId="4" priority="1" operator="lessThan">
      <formula>0</formula>
    </cfRule>
  </conditionalFormatting>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61E1-972B-4BB9-B135-F23C272F023D}">
  <dimension ref="A1:AP41"/>
  <sheetViews>
    <sheetView showGridLines="0" zoomScale="150" zoomScaleNormal="150" workbookViewId="0">
      <selection activeCell="A3" sqref="A3:XFD3"/>
    </sheetView>
  </sheetViews>
  <sheetFormatPr defaultColWidth="14.42578125" defaultRowHeight="15" customHeight="1"/>
  <cols>
    <col min="1" max="1" width="2.42578125" style="143" customWidth="1"/>
    <col min="2" max="2" width="30" style="143" customWidth="1"/>
    <col min="3" max="3" width="20.140625" style="143" customWidth="1"/>
    <col min="4" max="11" width="16.85546875" style="143" bestFit="1" customWidth="1"/>
    <col min="12" max="12" width="16" style="143" bestFit="1" customWidth="1"/>
    <col min="13" max="20" width="16.85546875" style="143" bestFit="1" customWidth="1"/>
    <col min="21" max="21" width="16" style="143" bestFit="1" customWidth="1"/>
    <col min="22" max="29" width="16.85546875" style="143" bestFit="1" customWidth="1"/>
    <col min="30" max="30" width="16" style="143" bestFit="1" customWidth="1"/>
    <col min="31" max="38" width="16.85546875" style="143" bestFit="1" customWidth="1"/>
    <col min="39" max="39" width="16" style="143" bestFit="1" customWidth="1"/>
    <col min="40" max="41" width="16.85546875" style="143" bestFit="1" customWidth="1"/>
    <col min="42" max="42" width="16" style="143" bestFit="1" customWidth="1"/>
    <col min="43" max="43" width="3.42578125" style="143" customWidth="1"/>
    <col min="44" max="16384" width="14.42578125" style="143"/>
  </cols>
  <sheetData>
    <row r="1" spans="1:42" s="236" customFormat="1" ht="15" customHeight="1"/>
    <row r="2" spans="1:42" s="236" customFormat="1" ht="45.95" customHeight="1"/>
    <row r="3" spans="1:42" s="877" customFormat="1" ht="30" customHeight="1">
      <c r="A3" s="237"/>
      <c r="B3" s="682" t="s">
        <v>332</v>
      </c>
      <c r="C3" s="1224"/>
      <c r="D3" s="1224"/>
      <c r="E3" s="1224"/>
      <c r="F3" s="1224"/>
      <c r="G3" s="1225"/>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row>
    <row r="4" spans="1:42" ht="30.95" customHeight="1">
      <c r="B4" s="1226"/>
      <c r="C4" s="1226"/>
      <c r="D4" s="1226"/>
      <c r="E4" s="1226"/>
      <c r="F4" s="1226"/>
      <c r="G4" s="1226"/>
      <c r="H4" s="1227"/>
      <c r="I4" s="1227"/>
      <c r="J4" s="1227"/>
      <c r="K4" s="1227"/>
      <c r="L4" s="1227"/>
      <c r="M4" s="1227"/>
      <c r="N4" s="1227"/>
      <c r="O4" s="1227"/>
      <c r="P4" s="1227"/>
      <c r="Q4" s="1227"/>
      <c r="R4" s="1227"/>
      <c r="S4" s="1227"/>
      <c r="T4" s="1227"/>
      <c r="U4" s="1227"/>
      <c r="V4" s="1227"/>
      <c r="W4" s="1227"/>
      <c r="X4" s="1227"/>
      <c r="Y4" s="1227"/>
      <c r="Z4" s="1227"/>
      <c r="AA4" s="1227"/>
      <c r="AB4" s="1227"/>
      <c r="AC4" s="1227"/>
      <c r="AD4" s="1227"/>
      <c r="AE4" s="1227"/>
      <c r="AF4" s="1227"/>
      <c r="AG4" s="1227"/>
      <c r="AH4" s="1228"/>
      <c r="AI4" s="1227"/>
      <c r="AJ4" s="1227"/>
      <c r="AK4" s="1227"/>
      <c r="AL4" s="1227"/>
      <c r="AM4" s="1227"/>
      <c r="AN4" s="1227"/>
      <c r="AO4" s="1227"/>
      <c r="AP4" s="1227"/>
    </row>
    <row r="5" spans="1:42" ht="30.95" customHeight="1" thickBot="1">
      <c r="B5" s="685"/>
      <c r="C5" s="685"/>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6"/>
      <c r="AK5" s="686"/>
      <c r="AL5" s="686"/>
      <c r="AM5" s="686"/>
      <c r="AN5" s="686"/>
      <c r="AO5" s="686"/>
      <c r="AP5" s="686"/>
    </row>
    <row r="6" spans="1:42" ht="54.95" customHeight="1" thickBot="1">
      <c r="B6" s="1580"/>
      <c r="C6" s="1581"/>
      <c r="D6" s="1545" t="s">
        <v>130</v>
      </c>
      <c r="E6" s="1534"/>
      <c r="F6" s="1533" t="s">
        <v>131</v>
      </c>
      <c r="G6" s="1534"/>
      <c r="H6" s="1533" t="s">
        <v>132</v>
      </c>
      <c r="I6" s="1534"/>
      <c r="J6" s="1546" t="s">
        <v>81</v>
      </c>
      <c r="K6" s="1547"/>
      <c r="L6" s="1548"/>
      <c r="M6" s="1533" t="s">
        <v>133</v>
      </c>
      <c r="N6" s="1534"/>
      <c r="O6" s="1533" t="s">
        <v>134</v>
      </c>
      <c r="P6" s="1534"/>
      <c r="Q6" s="1533" t="s">
        <v>135</v>
      </c>
      <c r="R6" s="1534"/>
      <c r="S6" s="1535" t="s">
        <v>82</v>
      </c>
      <c r="T6" s="1536"/>
      <c r="U6" s="1537"/>
      <c r="V6" s="1533" t="s">
        <v>136</v>
      </c>
      <c r="W6" s="1534"/>
      <c r="X6" s="1533" t="s">
        <v>137</v>
      </c>
      <c r="Y6" s="1534"/>
      <c r="Z6" s="1533" t="s">
        <v>138</v>
      </c>
      <c r="AA6" s="1534"/>
      <c r="AB6" s="1538" t="s">
        <v>83</v>
      </c>
      <c r="AC6" s="1539"/>
      <c r="AD6" s="1540"/>
      <c r="AE6" s="1533" t="s">
        <v>139</v>
      </c>
      <c r="AF6" s="1534"/>
      <c r="AG6" s="1533" t="s">
        <v>140</v>
      </c>
      <c r="AH6" s="1534"/>
      <c r="AI6" s="1533" t="s">
        <v>141</v>
      </c>
      <c r="AJ6" s="1534"/>
      <c r="AK6" s="1541" t="s">
        <v>84</v>
      </c>
      <c r="AL6" s="1542"/>
      <c r="AM6" s="1543"/>
      <c r="AN6" s="1530" t="s">
        <v>180</v>
      </c>
      <c r="AO6" s="1531"/>
      <c r="AP6" s="1532"/>
    </row>
    <row r="7" spans="1:42" ht="54.95" customHeight="1" thickTop="1">
      <c r="B7" s="1574"/>
      <c r="C7" s="1575"/>
      <c r="D7" s="1229" t="s">
        <v>182</v>
      </c>
      <c r="E7" s="248" t="s">
        <v>183</v>
      </c>
      <c r="F7" s="254" t="s">
        <v>182</v>
      </c>
      <c r="G7" s="248" t="s">
        <v>183</v>
      </c>
      <c r="H7" s="249" t="s">
        <v>182</v>
      </c>
      <c r="I7" s="248" t="s">
        <v>183</v>
      </c>
      <c r="J7" s="250" t="s">
        <v>182</v>
      </c>
      <c r="K7" s="251" t="s">
        <v>183</v>
      </c>
      <c r="L7" s="252" t="s">
        <v>184</v>
      </c>
      <c r="M7" s="254" t="s">
        <v>182</v>
      </c>
      <c r="N7" s="248" t="s">
        <v>183</v>
      </c>
      <c r="O7" s="254" t="s">
        <v>182</v>
      </c>
      <c r="P7" s="248" t="s">
        <v>183</v>
      </c>
      <c r="Q7" s="249" t="s">
        <v>182</v>
      </c>
      <c r="R7" s="248" t="s">
        <v>183</v>
      </c>
      <c r="S7" s="255" t="s">
        <v>182</v>
      </c>
      <c r="T7" s="256" t="s">
        <v>183</v>
      </c>
      <c r="U7" s="515" t="s">
        <v>184</v>
      </c>
      <c r="V7" s="254" t="s">
        <v>182</v>
      </c>
      <c r="W7" s="253" t="s">
        <v>183</v>
      </c>
      <c r="X7" s="254" t="s">
        <v>182</v>
      </c>
      <c r="Y7" s="248" t="s">
        <v>183</v>
      </c>
      <c r="Z7" s="249" t="s">
        <v>182</v>
      </c>
      <c r="AA7" s="248" t="s">
        <v>183</v>
      </c>
      <c r="AB7" s="258" t="s">
        <v>182</v>
      </c>
      <c r="AC7" s="259" t="s">
        <v>183</v>
      </c>
      <c r="AD7" s="260" t="s">
        <v>184</v>
      </c>
      <c r="AE7" s="254" t="s">
        <v>182</v>
      </c>
      <c r="AF7" s="253" t="s">
        <v>183</v>
      </c>
      <c r="AG7" s="254" t="s">
        <v>182</v>
      </c>
      <c r="AH7" s="248" t="s">
        <v>183</v>
      </c>
      <c r="AI7" s="249" t="s">
        <v>182</v>
      </c>
      <c r="AJ7" s="248" t="s">
        <v>183</v>
      </c>
      <c r="AK7" s="261" t="s">
        <v>182</v>
      </c>
      <c r="AL7" s="262" t="s">
        <v>183</v>
      </c>
      <c r="AM7" s="516" t="s">
        <v>184</v>
      </c>
      <c r="AN7" s="517" t="s">
        <v>182</v>
      </c>
      <c r="AO7" s="636" t="s">
        <v>183</v>
      </c>
      <c r="AP7" s="518" t="s">
        <v>184</v>
      </c>
    </row>
    <row r="8" spans="1:42" ht="30" customHeight="1">
      <c r="B8" s="1576" t="s">
        <v>333</v>
      </c>
      <c r="C8" s="1577"/>
      <c r="D8" s="1230"/>
      <c r="E8" s="1231"/>
      <c r="F8" s="1232"/>
      <c r="G8" s="1231"/>
      <c r="H8" s="1232"/>
      <c r="I8" s="1233"/>
      <c r="J8" s="1234"/>
      <c r="K8" s="709"/>
      <c r="L8" s="1235"/>
      <c r="M8" s="1230"/>
      <c r="N8" s="1233"/>
      <c r="O8" s="1230"/>
      <c r="P8" s="1233"/>
      <c r="Q8" s="1230"/>
      <c r="R8" s="1233"/>
      <c r="S8" s="1236"/>
      <c r="T8" s="711"/>
      <c r="U8" s="1237"/>
      <c r="V8" s="1230"/>
      <c r="W8" s="1231"/>
      <c r="X8" s="1230"/>
      <c r="Y8" s="1233"/>
      <c r="Z8" s="1231"/>
      <c r="AA8" s="1233"/>
      <c r="AB8" s="1238"/>
      <c r="AC8" s="713"/>
      <c r="AD8" s="714"/>
      <c r="AE8" s="1230"/>
      <c r="AF8" s="1231"/>
      <c r="AG8" s="1230"/>
      <c r="AH8" s="1233"/>
      <c r="AI8" s="1231"/>
      <c r="AJ8" s="1233"/>
      <c r="AK8" s="1239"/>
      <c r="AL8" s="715"/>
      <c r="AM8" s="1240"/>
      <c r="AN8" s="1241"/>
      <c r="AO8" s="718"/>
      <c r="AP8" s="719"/>
    </row>
    <row r="9" spans="1:42" ht="21.95" customHeight="1">
      <c r="B9" s="1578" t="s">
        <v>334</v>
      </c>
      <c r="C9" s="1579"/>
      <c r="D9" s="1242">
        <v>0</v>
      </c>
      <c r="E9" s="1243">
        <v>0</v>
      </c>
      <c r="F9" s="1244">
        <v>0</v>
      </c>
      <c r="G9" s="1243">
        <v>0</v>
      </c>
      <c r="H9" s="1244">
        <v>0</v>
      </c>
      <c r="I9" s="1243">
        <v>0</v>
      </c>
      <c r="J9" s="1245">
        <f t="shared" ref="J9:K10" si="0">SUM(D9+F9+H9)</f>
        <v>0</v>
      </c>
      <c r="K9" s="1246">
        <f t="shared" si="0"/>
        <v>0</v>
      </c>
      <c r="L9" s="1247">
        <f t="shared" ref="L9:L11" si="1">J9-K9</f>
        <v>0</v>
      </c>
      <c r="M9" s="1242">
        <v>0</v>
      </c>
      <c r="N9" s="1243">
        <v>0</v>
      </c>
      <c r="O9" s="1242">
        <v>0</v>
      </c>
      <c r="P9" s="1243">
        <v>0</v>
      </c>
      <c r="Q9" s="1242">
        <v>0</v>
      </c>
      <c r="R9" s="1243">
        <v>0</v>
      </c>
      <c r="S9" s="1248">
        <f t="shared" ref="S9:T11" si="2">SUM(M9+O9+Q9)</f>
        <v>0</v>
      </c>
      <c r="T9" s="1249">
        <f t="shared" si="2"/>
        <v>0</v>
      </c>
      <c r="U9" s="1250">
        <f t="shared" ref="U9:U11" si="3">S9-T9</f>
        <v>0</v>
      </c>
      <c r="V9" s="1242">
        <v>0</v>
      </c>
      <c r="W9" s="1251">
        <v>0</v>
      </c>
      <c r="X9" s="1242">
        <v>0</v>
      </c>
      <c r="Y9" s="1243">
        <v>0</v>
      </c>
      <c r="Z9" s="1252">
        <v>0</v>
      </c>
      <c r="AA9" s="1243">
        <v>0</v>
      </c>
      <c r="AB9" s="1253">
        <f t="shared" ref="AB9:AC11" si="4">SUM(V9+X9+Z9)</f>
        <v>0</v>
      </c>
      <c r="AC9" s="1254">
        <f t="shared" si="4"/>
        <v>0</v>
      </c>
      <c r="AD9" s="1255">
        <f t="shared" ref="AD9:AD11" si="5">AB9-AC9</f>
        <v>0</v>
      </c>
      <c r="AE9" s="1242">
        <v>0</v>
      </c>
      <c r="AF9" s="1251">
        <v>0</v>
      </c>
      <c r="AG9" s="1242">
        <v>0</v>
      </c>
      <c r="AH9" s="1243">
        <v>0</v>
      </c>
      <c r="AI9" s="1252">
        <v>0</v>
      </c>
      <c r="AJ9" s="1243">
        <v>0</v>
      </c>
      <c r="AK9" s="1256">
        <f t="shared" ref="AK9:AL11" si="6">SUM(AE9+AG9+AI9)</f>
        <v>0</v>
      </c>
      <c r="AL9" s="1257">
        <f t="shared" si="6"/>
        <v>0</v>
      </c>
      <c r="AM9" s="1258">
        <f>AK9-AL9</f>
        <v>0</v>
      </c>
      <c r="AN9" s="1242">
        <f t="shared" ref="AN9:AO11" si="7">SUM(J9+S9+AB9+AK9)</f>
        <v>0</v>
      </c>
      <c r="AO9" s="1259">
        <f t="shared" si="7"/>
        <v>0</v>
      </c>
      <c r="AP9" s="1260">
        <f t="shared" ref="AP9:AP11" si="8">AN9-AO9</f>
        <v>0</v>
      </c>
    </row>
    <row r="10" spans="1:42" ht="21.95" customHeight="1">
      <c r="B10" s="1578" t="s">
        <v>335</v>
      </c>
      <c r="C10" s="1579"/>
      <c r="D10" s="1242">
        <v>0</v>
      </c>
      <c r="E10" s="1243">
        <v>0</v>
      </c>
      <c r="F10" s="1242">
        <v>0</v>
      </c>
      <c r="G10" s="1243">
        <v>0</v>
      </c>
      <c r="H10" s="1242">
        <v>0</v>
      </c>
      <c r="I10" s="1243">
        <v>0</v>
      </c>
      <c r="J10" s="1245">
        <f t="shared" si="0"/>
        <v>0</v>
      </c>
      <c r="K10" s="1246">
        <f t="shared" si="0"/>
        <v>0</v>
      </c>
      <c r="L10" s="1247">
        <f t="shared" si="1"/>
        <v>0</v>
      </c>
      <c r="M10" s="1242">
        <v>0</v>
      </c>
      <c r="N10" s="1243">
        <v>0</v>
      </c>
      <c r="O10" s="1242">
        <v>0</v>
      </c>
      <c r="P10" s="1243">
        <v>0</v>
      </c>
      <c r="Q10" s="1242">
        <v>0</v>
      </c>
      <c r="R10" s="1243">
        <v>0</v>
      </c>
      <c r="S10" s="1248">
        <f t="shared" si="2"/>
        <v>0</v>
      </c>
      <c r="T10" s="1249">
        <f t="shared" si="2"/>
        <v>0</v>
      </c>
      <c r="U10" s="1250">
        <f t="shared" si="3"/>
        <v>0</v>
      </c>
      <c r="V10" s="1242">
        <v>0</v>
      </c>
      <c r="W10" s="1251">
        <v>0</v>
      </c>
      <c r="X10" s="1242">
        <v>0</v>
      </c>
      <c r="Y10" s="1243">
        <v>0</v>
      </c>
      <c r="Z10" s="1252">
        <v>0</v>
      </c>
      <c r="AA10" s="1243">
        <v>0</v>
      </c>
      <c r="AB10" s="1253">
        <f t="shared" si="4"/>
        <v>0</v>
      </c>
      <c r="AC10" s="1254">
        <f t="shared" si="4"/>
        <v>0</v>
      </c>
      <c r="AD10" s="1255">
        <f t="shared" si="5"/>
        <v>0</v>
      </c>
      <c r="AE10" s="1242">
        <v>0</v>
      </c>
      <c r="AF10" s="1251">
        <v>0</v>
      </c>
      <c r="AG10" s="1242">
        <v>0</v>
      </c>
      <c r="AH10" s="1243">
        <v>0</v>
      </c>
      <c r="AI10" s="1252">
        <v>0</v>
      </c>
      <c r="AJ10" s="1243">
        <v>0</v>
      </c>
      <c r="AK10" s="1256">
        <f t="shared" si="6"/>
        <v>0</v>
      </c>
      <c r="AL10" s="1257">
        <f t="shared" si="6"/>
        <v>0</v>
      </c>
      <c r="AM10" s="1258">
        <f t="shared" ref="AM10:AM11" si="9">AK10-AL10</f>
        <v>0</v>
      </c>
      <c r="AN10" s="1242">
        <f t="shared" si="7"/>
        <v>0</v>
      </c>
      <c r="AO10" s="1259">
        <f t="shared" si="7"/>
        <v>0</v>
      </c>
      <c r="AP10" s="1260">
        <f t="shared" si="8"/>
        <v>0</v>
      </c>
    </row>
    <row r="11" spans="1:42" ht="21.95" customHeight="1">
      <c r="B11" s="1578" t="s">
        <v>336</v>
      </c>
      <c r="C11" s="1579"/>
      <c r="D11" s="1242">
        <v>0</v>
      </c>
      <c r="E11" s="1243">
        <v>0</v>
      </c>
      <c r="F11" s="1242">
        <v>0</v>
      </c>
      <c r="G11" s="1243">
        <v>0</v>
      </c>
      <c r="H11" s="1242">
        <v>0</v>
      </c>
      <c r="I11" s="1243">
        <v>0</v>
      </c>
      <c r="J11" s="1245">
        <f>D11+F11+H11</f>
        <v>0</v>
      </c>
      <c r="K11" s="1246">
        <f>SUM(E11+G11+I11)</f>
        <v>0</v>
      </c>
      <c r="L11" s="1247">
        <f t="shared" si="1"/>
        <v>0</v>
      </c>
      <c r="M11" s="1242">
        <v>0</v>
      </c>
      <c r="N11" s="1243">
        <v>0</v>
      </c>
      <c r="O11" s="1242">
        <v>0</v>
      </c>
      <c r="P11" s="1243">
        <v>0</v>
      </c>
      <c r="Q11" s="1242">
        <v>0</v>
      </c>
      <c r="R11" s="1243">
        <v>0</v>
      </c>
      <c r="S11" s="1248">
        <f t="shared" si="2"/>
        <v>0</v>
      </c>
      <c r="T11" s="1249">
        <f t="shared" si="2"/>
        <v>0</v>
      </c>
      <c r="U11" s="1250">
        <f t="shared" si="3"/>
        <v>0</v>
      </c>
      <c r="V11" s="1242">
        <v>0</v>
      </c>
      <c r="W11" s="1251">
        <v>0</v>
      </c>
      <c r="X11" s="1242">
        <v>0</v>
      </c>
      <c r="Y11" s="1243">
        <v>0</v>
      </c>
      <c r="Z11" s="1252">
        <v>0</v>
      </c>
      <c r="AA11" s="1243">
        <v>0</v>
      </c>
      <c r="AB11" s="1253">
        <f>SUM(V11+X11+Z11)</f>
        <v>0</v>
      </c>
      <c r="AC11" s="1254">
        <f t="shared" si="4"/>
        <v>0</v>
      </c>
      <c r="AD11" s="1255">
        <f t="shared" si="5"/>
        <v>0</v>
      </c>
      <c r="AE11" s="1242">
        <v>0</v>
      </c>
      <c r="AF11" s="1251">
        <v>0</v>
      </c>
      <c r="AG11" s="1242">
        <v>0</v>
      </c>
      <c r="AH11" s="1243">
        <v>0</v>
      </c>
      <c r="AI11" s="1252">
        <v>0</v>
      </c>
      <c r="AJ11" s="1243">
        <v>0</v>
      </c>
      <c r="AK11" s="1256">
        <f t="shared" si="6"/>
        <v>0</v>
      </c>
      <c r="AL11" s="1257">
        <f t="shared" si="6"/>
        <v>0</v>
      </c>
      <c r="AM11" s="1258">
        <f t="shared" si="9"/>
        <v>0</v>
      </c>
      <c r="AN11" s="1242">
        <f t="shared" si="7"/>
        <v>0</v>
      </c>
      <c r="AO11" s="1259">
        <f t="shared" si="7"/>
        <v>0</v>
      </c>
      <c r="AP11" s="1260">
        <f t="shared" si="8"/>
        <v>0</v>
      </c>
    </row>
    <row r="12" spans="1:42" ht="30" customHeight="1">
      <c r="B12" s="1572" t="s">
        <v>337</v>
      </c>
      <c r="C12" s="1573"/>
      <c r="D12" s="1261"/>
      <c r="E12" s="1262"/>
      <c r="F12" s="1261"/>
      <c r="G12" s="1262"/>
      <c r="H12" s="1261"/>
      <c r="I12" s="1262"/>
      <c r="J12" s="1263"/>
      <c r="K12" s="1264"/>
      <c r="L12" s="1265"/>
      <c r="M12" s="1261"/>
      <c r="N12" s="1262"/>
      <c r="O12" s="1261"/>
      <c r="P12" s="1262"/>
      <c r="Q12" s="1261"/>
      <c r="R12" s="1262"/>
      <c r="S12" s="1266"/>
      <c r="T12" s="1267"/>
      <c r="U12" s="1268"/>
      <c r="V12" s="1261"/>
      <c r="W12" s="1269"/>
      <c r="X12" s="1261"/>
      <c r="Y12" s="1262"/>
      <c r="Z12" s="1269"/>
      <c r="AA12" s="1262"/>
      <c r="AB12" s="1270"/>
      <c r="AC12" s="1271"/>
      <c r="AD12" s="1272"/>
      <c r="AE12" s="1261"/>
      <c r="AF12" s="1269"/>
      <c r="AG12" s="1261"/>
      <c r="AH12" s="1262"/>
      <c r="AI12" s="1269"/>
      <c r="AJ12" s="1262"/>
      <c r="AK12" s="1273"/>
      <c r="AL12" s="1274"/>
      <c r="AM12" s="1275"/>
      <c r="AN12" s="1276"/>
      <c r="AO12" s="1277"/>
      <c r="AP12" s="1278"/>
    </row>
    <row r="13" spans="1:42" ht="21.95" customHeight="1">
      <c r="B13" s="1578" t="s">
        <v>338</v>
      </c>
      <c r="C13" s="1579"/>
      <c r="D13" s="1242">
        <v>0</v>
      </c>
      <c r="E13" s="1243">
        <v>0</v>
      </c>
      <c r="F13" s="1242">
        <v>0</v>
      </c>
      <c r="G13" s="1243">
        <v>0</v>
      </c>
      <c r="H13" s="1242">
        <v>0</v>
      </c>
      <c r="I13" s="1243">
        <v>0</v>
      </c>
      <c r="J13" s="1245">
        <f t="shared" ref="J13:K16" si="10">SUM(D13+F13+H13)</f>
        <v>0</v>
      </c>
      <c r="K13" s="1246">
        <f t="shared" si="10"/>
        <v>0</v>
      </c>
      <c r="L13" s="1247">
        <f t="shared" ref="L13:L16" si="11">J13-K13</f>
        <v>0</v>
      </c>
      <c r="M13" s="1242">
        <v>0</v>
      </c>
      <c r="N13" s="1243">
        <v>0</v>
      </c>
      <c r="O13" s="1242">
        <v>0</v>
      </c>
      <c r="P13" s="1243">
        <v>0</v>
      </c>
      <c r="Q13" s="1242">
        <v>0</v>
      </c>
      <c r="R13" s="1243">
        <v>0</v>
      </c>
      <c r="S13" s="1248">
        <f t="shared" ref="S13" si="12">SUM(M13+O13+Q13)</f>
        <v>0</v>
      </c>
      <c r="T13" s="1249">
        <f t="shared" ref="T13" si="13">SUM(N13+P13+R13)</f>
        <v>0</v>
      </c>
      <c r="U13" s="1250">
        <f t="shared" ref="U13" si="14">S13-T13</f>
        <v>0</v>
      </c>
      <c r="V13" s="1242">
        <v>0</v>
      </c>
      <c r="W13" s="1251">
        <v>0</v>
      </c>
      <c r="X13" s="1242">
        <v>0</v>
      </c>
      <c r="Y13" s="1243">
        <v>0</v>
      </c>
      <c r="Z13" s="1252">
        <v>0</v>
      </c>
      <c r="AA13" s="1243">
        <v>0</v>
      </c>
      <c r="AB13" s="1253">
        <f t="shared" ref="AB13" si="15">SUM(V13+X13+Z13)</f>
        <v>0</v>
      </c>
      <c r="AC13" s="1254">
        <f t="shared" ref="AC13" si="16">SUM(W13+Y13+AA13)</f>
        <v>0</v>
      </c>
      <c r="AD13" s="1255">
        <f t="shared" ref="AD13" si="17">AB13-AC13</f>
        <v>0</v>
      </c>
      <c r="AE13" s="1242">
        <v>0</v>
      </c>
      <c r="AF13" s="1251">
        <v>0</v>
      </c>
      <c r="AG13" s="1242">
        <v>0</v>
      </c>
      <c r="AH13" s="1243">
        <v>0</v>
      </c>
      <c r="AI13" s="1252">
        <v>0</v>
      </c>
      <c r="AJ13" s="1243">
        <v>0</v>
      </c>
      <c r="AK13" s="1256">
        <f t="shared" ref="AK13" si="18">SUM(AE13+AG13+AI13)</f>
        <v>0</v>
      </c>
      <c r="AL13" s="1257">
        <f t="shared" ref="AL13" si="19">SUM(AF13+AH13+AJ13)</f>
        <v>0</v>
      </c>
      <c r="AM13" s="1258">
        <f t="shared" ref="AM13" si="20">AK13-AL13</f>
        <v>0</v>
      </c>
      <c r="AN13" s="1242">
        <f t="shared" ref="AN13:AO16" si="21">SUM(J13+S13+AB13+AK13)</f>
        <v>0</v>
      </c>
      <c r="AO13" s="1259">
        <f t="shared" si="21"/>
        <v>0</v>
      </c>
      <c r="AP13" s="1260">
        <f t="shared" ref="AP13:AP16" si="22">AN13-AO13</f>
        <v>0</v>
      </c>
    </row>
    <row r="14" spans="1:42" ht="21.95" customHeight="1">
      <c r="B14" s="1558" t="s">
        <v>339</v>
      </c>
      <c r="C14" s="1559"/>
      <c r="D14" s="1242">
        <v>0</v>
      </c>
      <c r="E14" s="1243">
        <v>0</v>
      </c>
      <c r="F14" s="1242">
        <v>0</v>
      </c>
      <c r="G14" s="1243">
        <v>0</v>
      </c>
      <c r="H14" s="1242">
        <v>0</v>
      </c>
      <c r="I14" s="1243">
        <v>0</v>
      </c>
      <c r="J14" s="1245">
        <f t="shared" ref="J14" si="23">SUM(D14+F14+H14)</f>
        <v>0</v>
      </c>
      <c r="K14" s="1246">
        <f t="shared" ref="K14" si="24">SUM(E14+G14+I14)</f>
        <v>0</v>
      </c>
      <c r="L14" s="1247">
        <f t="shared" ref="L14" si="25">J14-K14</f>
        <v>0</v>
      </c>
      <c r="M14" s="1242">
        <v>0</v>
      </c>
      <c r="N14" s="1243">
        <v>0</v>
      </c>
      <c r="O14" s="1242">
        <v>0</v>
      </c>
      <c r="P14" s="1243">
        <v>0</v>
      </c>
      <c r="Q14" s="1242">
        <v>0</v>
      </c>
      <c r="R14" s="1243">
        <v>0</v>
      </c>
      <c r="S14" s="1248">
        <f t="shared" ref="S14:T16" si="26">SUM(M14+O14+Q14)</f>
        <v>0</v>
      </c>
      <c r="T14" s="1249">
        <f t="shared" si="26"/>
        <v>0</v>
      </c>
      <c r="U14" s="1250">
        <f t="shared" ref="U14:U16" si="27">S14-T14</f>
        <v>0</v>
      </c>
      <c r="V14" s="1242">
        <v>0</v>
      </c>
      <c r="W14" s="1251">
        <v>0</v>
      </c>
      <c r="X14" s="1242">
        <v>0</v>
      </c>
      <c r="Y14" s="1243">
        <v>0</v>
      </c>
      <c r="Z14" s="1252">
        <v>0</v>
      </c>
      <c r="AA14" s="1243">
        <v>0</v>
      </c>
      <c r="AB14" s="1253">
        <f t="shared" ref="AB14" si="28">SUM(V14+X14+Z14)</f>
        <v>0</v>
      </c>
      <c r="AC14" s="1254">
        <f t="shared" ref="AC14" si="29">SUM(W14+Y14+AA14)</f>
        <v>0</v>
      </c>
      <c r="AD14" s="1255">
        <f t="shared" ref="AD14" si="30">AB14-AC14</f>
        <v>0</v>
      </c>
      <c r="AE14" s="1242">
        <v>0</v>
      </c>
      <c r="AF14" s="1251">
        <v>0</v>
      </c>
      <c r="AG14" s="1242">
        <v>0</v>
      </c>
      <c r="AH14" s="1243">
        <v>0</v>
      </c>
      <c r="AI14" s="1252">
        <v>0</v>
      </c>
      <c r="AJ14" s="1243">
        <v>0</v>
      </c>
      <c r="AK14" s="1256">
        <f t="shared" ref="AK14" si="31">SUM(AE14+AG14+AI14)</f>
        <v>0</v>
      </c>
      <c r="AL14" s="1257">
        <f t="shared" ref="AL14" si="32">SUM(AF14+AH14+AJ14)</f>
        <v>0</v>
      </c>
      <c r="AM14" s="1258">
        <f t="shared" ref="AM14" si="33">AK14-AL14</f>
        <v>0</v>
      </c>
      <c r="AN14" s="1242">
        <f t="shared" ref="AN14" si="34">SUM(J14+S14+AB14+AK14)</f>
        <v>0</v>
      </c>
      <c r="AO14" s="1259">
        <f t="shared" ref="AO14" si="35">SUM(K14+T14+AC14+AL14)</f>
        <v>0</v>
      </c>
      <c r="AP14" s="1260">
        <f t="shared" ref="AP14" si="36">AN14-AO14</f>
        <v>0</v>
      </c>
    </row>
    <row r="15" spans="1:42" ht="21.95" customHeight="1">
      <c r="B15" s="1558" t="s">
        <v>340</v>
      </c>
      <c r="C15" s="1559"/>
      <c r="D15" s="1242">
        <v>0</v>
      </c>
      <c r="E15" s="1243">
        <v>0</v>
      </c>
      <c r="F15" s="1242">
        <v>0</v>
      </c>
      <c r="G15" s="1243">
        <v>0</v>
      </c>
      <c r="H15" s="1242">
        <v>0</v>
      </c>
      <c r="I15" s="1243">
        <v>0</v>
      </c>
      <c r="J15" s="1245">
        <f>SUM(D15+F15+H15)</f>
        <v>0</v>
      </c>
      <c r="K15" s="1246">
        <f t="shared" ref="K15" si="37">SUM(E15+G15+I15)</f>
        <v>0</v>
      </c>
      <c r="L15" s="1247">
        <f t="shared" ref="L15" si="38">J15-K15</f>
        <v>0</v>
      </c>
      <c r="M15" s="1242">
        <v>0</v>
      </c>
      <c r="N15" s="1243">
        <v>0</v>
      </c>
      <c r="O15" s="1242">
        <v>0</v>
      </c>
      <c r="P15" s="1243">
        <v>0</v>
      </c>
      <c r="Q15" s="1242">
        <v>0</v>
      </c>
      <c r="R15" s="1243">
        <v>0</v>
      </c>
      <c r="S15" s="1248">
        <f t="shared" ref="S15" si="39">SUM(M15+O15+Q15)</f>
        <v>0</v>
      </c>
      <c r="T15" s="1249">
        <f t="shared" ref="T15" si="40">SUM(N15+P15+R15)</f>
        <v>0</v>
      </c>
      <c r="U15" s="1250">
        <f t="shared" ref="U15" si="41">S15-T15</f>
        <v>0</v>
      </c>
      <c r="V15" s="1242">
        <v>0</v>
      </c>
      <c r="W15" s="1251">
        <v>0</v>
      </c>
      <c r="X15" s="1242">
        <v>0</v>
      </c>
      <c r="Y15" s="1243">
        <v>0</v>
      </c>
      <c r="Z15" s="1252">
        <v>0</v>
      </c>
      <c r="AA15" s="1243">
        <v>0</v>
      </c>
      <c r="AB15" s="1253">
        <f t="shared" ref="AB15" si="42">SUM(V15+X15+Z15)</f>
        <v>0</v>
      </c>
      <c r="AC15" s="1254">
        <f t="shared" ref="AC15" si="43">SUM(W15+Y15+AA15)</f>
        <v>0</v>
      </c>
      <c r="AD15" s="1255">
        <f t="shared" ref="AD15" si="44">AB15-AC15</f>
        <v>0</v>
      </c>
      <c r="AE15" s="1242">
        <v>0</v>
      </c>
      <c r="AF15" s="1251">
        <v>0</v>
      </c>
      <c r="AG15" s="1242">
        <v>0</v>
      </c>
      <c r="AH15" s="1243">
        <v>0</v>
      </c>
      <c r="AI15" s="1252">
        <v>0</v>
      </c>
      <c r="AJ15" s="1243">
        <v>0</v>
      </c>
      <c r="AK15" s="1256">
        <f t="shared" ref="AK15" si="45">SUM(AE15+AG15+AI15)</f>
        <v>0</v>
      </c>
      <c r="AL15" s="1257">
        <f t="shared" ref="AL15" si="46">SUM(AF15+AH15+AJ15)</f>
        <v>0</v>
      </c>
      <c r="AM15" s="1258">
        <f t="shared" ref="AM15" si="47">AK15-AL15</f>
        <v>0</v>
      </c>
      <c r="AN15" s="1242">
        <f t="shared" ref="AN15" si="48">SUM(J15+S15+AB15+AK15)</f>
        <v>0</v>
      </c>
      <c r="AO15" s="1259">
        <f t="shared" ref="AO15" si="49">SUM(K15+T15+AC15+AL15)</f>
        <v>0</v>
      </c>
      <c r="AP15" s="1260">
        <f t="shared" ref="AP15" si="50">AN15-AO15</f>
        <v>0</v>
      </c>
    </row>
    <row r="16" spans="1:42" ht="21.95" customHeight="1">
      <c r="B16" s="1558" t="s">
        <v>341</v>
      </c>
      <c r="C16" s="1559"/>
      <c r="D16" s="1242">
        <v>0</v>
      </c>
      <c r="E16" s="1243">
        <v>0</v>
      </c>
      <c r="F16" s="1242">
        <v>0</v>
      </c>
      <c r="G16" s="1243">
        <v>0</v>
      </c>
      <c r="H16" s="1242">
        <v>0</v>
      </c>
      <c r="I16" s="1243">
        <v>0</v>
      </c>
      <c r="J16" s="1245">
        <f>SUM(D16+F16+H16)</f>
        <v>0</v>
      </c>
      <c r="K16" s="1246">
        <f t="shared" si="10"/>
        <v>0</v>
      </c>
      <c r="L16" s="1247">
        <f t="shared" si="11"/>
        <v>0</v>
      </c>
      <c r="M16" s="1242">
        <v>0</v>
      </c>
      <c r="N16" s="1243">
        <v>0</v>
      </c>
      <c r="O16" s="1242">
        <v>0</v>
      </c>
      <c r="P16" s="1243">
        <v>0</v>
      </c>
      <c r="Q16" s="1242">
        <v>0</v>
      </c>
      <c r="R16" s="1243">
        <v>0</v>
      </c>
      <c r="S16" s="1248">
        <f t="shared" si="26"/>
        <v>0</v>
      </c>
      <c r="T16" s="1249">
        <f t="shared" si="26"/>
        <v>0</v>
      </c>
      <c r="U16" s="1250">
        <f t="shared" si="27"/>
        <v>0</v>
      </c>
      <c r="V16" s="1242">
        <v>0</v>
      </c>
      <c r="W16" s="1251">
        <v>0</v>
      </c>
      <c r="X16" s="1242">
        <v>0</v>
      </c>
      <c r="Y16" s="1243">
        <v>0</v>
      </c>
      <c r="Z16" s="1252">
        <v>0</v>
      </c>
      <c r="AA16" s="1243">
        <v>0</v>
      </c>
      <c r="AB16" s="1253">
        <f t="shared" ref="AB16:AC16" si="51">SUM(V16+X16+Z16)</f>
        <v>0</v>
      </c>
      <c r="AC16" s="1254">
        <f t="shared" si="51"/>
        <v>0</v>
      </c>
      <c r="AD16" s="1255">
        <f t="shared" ref="AD16" si="52">AB16-AC16</f>
        <v>0</v>
      </c>
      <c r="AE16" s="1242">
        <v>0</v>
      </c>
      <c r="AF16" s="1251">
        <v>0</v>
      </c>
      <c r="AG16" s="1242">
        <v>0</v>
      </c>
      <c r="AH16" s="1243">
        <v>0</v>
      </c>
      <c r="AI16" s="1252">
        <v>0</v>
      </c>
      <c r="AJ16" s="1243">
        <v>0</v>
      </c>
      <c r="AK16" s="1256">
        <f t="shared" ref="AK16:AL16" si="53">SUM(AE16+AG16+AI16)</f>
        <v>0</v>
      </c>
      <c r="AL16" s="1257">
        <f t="shared" si="53"/>
        <v>0</v>
      </c>
      <c r="AM16" s="1258">
        <f t="shared" ref="AM16" si="54">AK16-AL16</f>
        <v>0</v>
      </c>
      <c r="AN16" s="1242">
        <f t="shared" si="21"/>
        <v>0</v>
      </c>
      <c r="AO16" s="1259">
        <f t="shared" si="21"/>
        <v>0</v>
      </c>
      <c r="AP16" s="1260">
        <f t="shared" si="22"/>
        <v>0</v>
      </c>
    </row>
    <row r="17" spans="1:42" ht="21.95" customHeight="1">
      <c r="B17" s="1558" t="s">
        <v>342</v>
      </c>
      <c r="C17" s="1559"/>
      <c r="D17" s="1242">
        <v>0</v>
      </c>
      <c r="E17" s="1243">
        <v>0</v>
      </c>
      <c r="F17" s="1242">
        <v>0</v>
      </c>
      <c r="G17" s="1243">
        <v>0</v>
      </c>
      <c r="H17" s="1242">
        <v>0</v>
      </c>
      <c r="I17" s="1243">
        <v>0</v>
      </c>
      <c r="J17" s="1245">
        <f>SUM(D17+F17+H17)</f>
        <v>0</v>
      </c>
      <c r="K17" s="1246">
        <f t="shared" ref="K17" si="55">SUM(E17+G17+I17)</f>
        <v>0</v>
      </c>
      <c r="L17" s="1247">
        <f>J17-K17</f>
        <v>0</v>
      </c>
      <c r="M17" s="1242">
        <v>0</v>
      </c>
      <c r="N17" s="1243">
        <v>0</v>
      </c>
      <c r="O17" s="1242">
        <v>0</v>
      </c>
      <c r="P17" s="1243">
        <v>0</v>
      </c>
      <c r="Q17" s="1242">
        <v>0</v>
      </c>
      <c r="R17" s="1243">
        <v>0</v>
      </c>
      <c r="S17" s="1248">
        <f t="shared" ref="S17" si="56">SUM(M17+O17+Q17)</f>
        <v>0</v>
      </c>
      <c r="T17" s="1249">
        <f t="shared" ref="T17" si="57">SUM(N17+P17+R17)</f>
        <v>0</v>
      </c>
      <c r="U17" s="1250">
        <f t="shared" ref="U17" si="58">S17-T17</f>
        <v>0</v>
      </c>
      <c r="V17" s="1242">
        <v>0</v>
      </c>
      <c r="W17" s="1251">
        <v>0</v>
      </c>
      <c r="X17" s="1242">
        <v>0</v>
      </c>
      <c r="Y17" s="1243">
        <v>0</v>
      </c>
      <c r="Z17" s="1252">
        <v>0</v>
      </c>
      <c r="AA17" s="1243">
        <v>0</v>
      </c>
      <c r="AB17" s="1253">
        <f t="shared" ref="AB17" si="59">SUM(V17+X17+Z17)</f>
        <v>0</v>
      </c>
      <c r="AC17" s="1254">
        <f t="shared" ref="AC17" si="60">SUM(W17+Y17+AA17)</f>
        <v>0</v>
      </c>
      <c r="AD17" s="1255">
        <f t="shared" ref="AD17" si="61">AB17-AC17</f>
        <v>0</v>
      </c>
      <c r="AE17" s="1242">
        <v>0</v>
      </c>
      <c r="AF17" s="1251">
        <v>0</v>
      </c>
      <c r="AG17" s="1242">
        <v>0</v>
      </c>
      <c r="AH17" s="1243">
        <v>0</v>
      </c>
      <c r="AI17" s="1252">
        <v>0</v>
      </c>
      <c r="AJ17" s="1243">
        <v>0</v>
      </c>
      <c r="AK17" s="1256">
        <f t="shared" ref="AK17" si="62">SUM(AE17+AG17+AI17)</f>
        <v>0</v>
      </c>
      <c r="AL17" s="1257">
        <f t="shared" ref="AL17" si="63">SUM(AF17+AH17+AJ17)</f>
        <v>0</v>
      </c>
      <c r="AM17" s="1258">
        <f t="shared" ref="AM17" si="64">AK17-AL17</f>
        <v>0</v>
      </c>
      <c r="AN17" s="1242">
        <f t="shared" ref="AN17" si="65">SUM(J17+S17+AB17+AK17)</f>
        <v>0</v>
      </c>
      <c r="AO17" s="1259">
        <f t="shared" ref="AO17" si="66">SUM(K17+T17+AC17+AL17)</f>
        <v>0</v>
      </c>
      <c r="AP17" s="1260">
        <f t="shared" ref="AP17" si="67">AN17-AO17</f>
        <v>0</v>
      </c>
    </row>
    <row r="18" spans="1:42" ht="30" customHeight="1">
      <c r="B18" s="1568" t="s">
        <v>343</v>
      </c>
      <c r="C18" s="1569"/>
      <c r="D18" s="1279"/>
      <c r="E18" s="1280"/>
      <c r="F18" s="1279"/>
      <c r="G18" s="1280"/>
      <c r="H18" s="1279"/>
      <c r="I18" s="1280"/>
      <c r="J18" s="1281"/>
      <c r="K18" s="1282"/>
      <c r="L18" s="1283"/>
      <c r="M18" s="1284"/>
      <c r="N18" s="1285"/>
      <c r="O18" s="1284"/>
      <c r="P18" s="1285"/>
      <c r="Q18" s="1284"/>
      <c r="R18" s="1285"/>
      <c r="S18" s="1286"/>
      <c r="T18" s="1287"/>
      <c r="U18" s="1288"/>
      <c r="V18" s="1284"/>
      <c r="W18" s="1289"/>
      <c r="X18" s="1284"/>
      <c r="Y18" s="1285"/>
      <c r="Z18" s="1289"/>
      <c r="AA18" s="1285"/>
      <c r="AB18" s="1290"/>
      <c r="AC18" s="1291"/>
      <c r="AD18" s="1292"/>
      <c r="AE18" s="1284"/>
      <c r="AF18" s="1289"/>
      <c r="AG18" s="1284"/>
      <c r="AH18" s="1285"/>
      <c r="AI18" s="1289"/>
      <c r="AJ18" s="1285"/>
      <c r="AK18" s="1293"/>
      <c r="AL18" s="1294"/>
      <c r="AM18" s="1295"/>
      <c r="AN18" s="1296"/>
      <c r="AO18" s="1297"/>
      <c r="AP18" s="1298"/>
    </row>
    <row r="19" spans="1:42" ht="21.95" customHeight="1">
      <c r="B19" s="1558" t="s">
        <v>344</v>
      </c>
      <c r="C19" s="1559"/>
      <c r="D19" s="1242">
        <v>0</v>
      </c>
      <c r="E19" s="1243">
        <v>0</v>
      </c>
      <c r="F19" s="1242">
        <v>0</v>
      </c>
      <c r="G19" s="1243">
        <v>0</v>
      </c>
      <c r="H19" s="1242">
        <v>0</v>
      </c>
      <c r="I19" s="1243">
        <v>0</v>
      </c>
      <c r="J19" s="1245">
        <f t="shared" ref="J19:K20" si="68">SUM(D19+F19+H19)</f>
        <v>0</v>
      </c>
      <c r="K19" s="1246">
        <f t="shared" si="68"/>
        <v>0</v>
      </c>
      <c r="L19" s="1247">
        <f t="shared" ref="L19:L20" si="69">J19-K19</f>
        <v>0</v>
      </c>
      <c r="M19" s="1242">
        <v>0</v>
      </c>
      <c r="N19" s="1243">
        <v>0</v>
      </c>
      <c r="O19" s="1242">
        <v>0</v>
      </c>
      <c r="P19" s="1243">
        <v>0</v>
      </c>
      <c r="Q19" s="1242">
        <v>0</v>
      </c>
      <c r="R19" s="1243">
        <v>0</v>
      </c>
      <c r="S19" s="1248">
        <f t="shared" ref="S19:T20" si="70">SUM(M19+O19+Q19)</f>
        <v>0</v>
      </c>
      <c r="T19" s="1249">
        <f t="shared" si="70"/>
        <v>0</v>
      </c>
      <c r="U19" s="1250">
        <f t="shared" ref="U19:U20" si="71">S19-T19</f>
        <v>0</v>
      </c>
      <c r="V19" s="1242">
        <v>0</v>
      </c>
      <c r="W19" s="1251">
        <v>0</v>
      </c>
      <c r="X19" s="1242">
        <v>0</v>
      </c>
      <c r="Y19" s="1243">
        <v>0</v>
      </c>
      <c r="Z19" s="1252">
        <v>0</v>
      </c>
      <c r="AA19" s="1243">
        <v>0</v>
      </c>
      <c r="AB19" s="1253">
        <f t="shared" ref="AB19:AC20" si="72">SUM(V19+X19+Z19)</f>
        <v>0</v>
      </c>
      <c r="AC19" s="1254">
        <f t="shared" si="72"/>
        <v>0</v>
      </c>
      <c r="AD19" s="1255">
        <f t="shared" ref="AD19:AD20" si="73">AB19-AC19</f>
        <v>0</v>
      </c>
      <c r="AE19" s="1242">
        <v>0</v>
      </c>
      <c r="AF19" s="1251">
        <v>0</v>
      </c>
      <c r="AG19" s="1242">
        <v>0</v>
      </c>
      <c r="AH19" s="1243">
        <v>0</v>
      </c>
      <c r="AI19" s="1252">
        <v>0</v>
      </c>
      <c r="AJ19" s="1243">
        <v>0</v>
      </c>
      <c r="AK19" s="1256">
        <f t="shared" ref="AK19:AL20" si="74">SUM(AE19+AG19+AI19)</f>
        <v>0</v>
      </c>
      <c r="AL19" s="1257">
        <f t="shared" si="74"/>
        <v>0</v>
      </c>
      <c r="AM19" s="1258">
        <f t="shared" ref="AM19:AM20" si="75">AK19-AL19</f>
        <v>0</v>
      </c>
      <c r="AN19" s="1242">
        <f t="shared" ref="AN19:AO20" si="76">SUM(J19+S19+AB19+AK19)</f>
        <v>0</v>
      </c>
      <c r="AO19" s="1259">
        <f t="shared" si="76"/>
        <v>0</v>
      </c>
      <c r="AP19" s="1260">
        <f t="shared" ref="AP19:AP20" si="77">AN19-AO19</f>
        <v>0</v>
      </c>
    </row>
    <row r="20" spans="1:42" ht="21.95" customHeight="1" thickBot="1">
      <c r="B20" s="1570" t="s">
        <v>345</v>
      </c>
      <c r="C20" s="1571"/>
      <c r="D20" s="1299">
        <v>0</v>
      </c>
      <c r="E20" s="1300">
        <v>0</v>
      </c>
      <c r="F20" s="1299">
        <v>0</v>
      </c>
      <c r="G20" s="1300">
        <v>0</v>
      </c>
      <c r="H20" s="1299">
        <v>0</v>
      </c>
      <c r="I20" s="1300">
        <v>0</v>
      </c>
      <c r="J20" s="1301">
        <f t="shared" si="68"/>
        <v>0</v>
      </c>
      <c r="K20" s="1302">
        <f t="shared" si="68"/>
        <v>0</v>
      </c>
      <c r="L20" s="1303">
        <f t="shared" si="69"/>
        <v>0</v>
      </c>
      <c r="M20" s="1299">
        <v>0</v>
      </c>
      <c r="N20" s="1300">
        <v>0</v>
      </c>
      <c r="O20" s="1299">
        <v>0</v>
      </c>
      <c r="P20" s="1300">
        <v>0</v>
      </c>
      <c r="Q20" s="1299">
        <v>0</v>
      </c>
      <c r="R20" s="1300">
        <v>0</v>
      </c>
      <c r="S20" s="1304">
        <f t="shared" si="70"/>
        <v>0</v>
      </c>
      <c r="T20" s="1305">
        <f>SUM(N20+P20+R20)</f>
        <v>0</v>
      </c>
      <c r="U20" s="1306">
        <f t="shared" si="71"/>
        <v>0</v>
      </c>
      <c r="V20" s="1299">
        <v>0</v>
      </c>
      <c r="W20" s="1307">
        <v>0</v>
      </c>
      <c r="X20" s="1299">
        <v>0</v>
      </c>
      <c r="Y20" s="1300">
        <v>0</v>
      </c>
      <c r="Z20" s="1308">
        <v>0</v>
      </c>
      <c r="AA20" s="1300">
        <v>0</v>
      </c>
      <c r="AB20" s="1309">
        <f t="shared" si="72"/>
        <v>0</v>
      </c>
      <c r="AC20" s="1310">
        <f t="shared" si="72"/>
        <v>0</v>
      </c>
      <c r="AD20" s="1311">
        <f t="shared" si="73"/>
        <v>0</v>
      </c>
      <c r="AE20" s="1299">
        <v>0</v>
      </c>
      <c r="AF20" s="1307">
        <v>0</v>
      </c>
      <c r="AG20" s="1299">
        <v>0</v>
      </c>
      <c r="AH20" s="1300">
        <v>0</v>
      </c>
      <c r="AI20" s="1308">
        <v>0</v>
      </c>
      <c r="AJ20" s="1300">
        <v>0</v>
      </c>
      <c r="AK20" s="1312">
        <f t="shared" si="74"/>
        <v>0</v>
      </c>
      <c r="AL20" s="1313">
        <f t="shared" si="74"/>
        <v>0</v>
      </c>
      <c r="AM20" s="1314">
        <f t="shared" si="75"/>
        <v>0</v>
      </c>
      <c r="AN20" s="1299">
        <f t="shared" si="76"/>
        <v>0</v>
      </c>
      <c r="AO20" s="1315">
        <f t="shared" si="76"/>
        <v>0</v>
      </c>
      <c r="AP20" s="1316">
        <f t="shared" si="77"/>
        <v>0</v>
      </c>
    </row>
    <row r="21" spans="1:42" ht="30" customHeight="1" thickTop="1" thickBot="1">
      <c r="A21" s="162"/>
      <c r="B21" s="1562" t="s">
        <v>192</v>
      </c>
      <c r="C21" s="1563"/>
      <c r="D21" s="611">
        <f>SUM(D9:D11,D13:D17,D19:D20)</f>
        <v>0</v>
      </c>
      <c r="E21" s="475">
        <f>SUM(E9:E11,E13:E17,E19:E20)</f>
        <v>0</v>
      </c>
      <c r="F21" s="611">
        <f>SUM(F9:F11,F13:F17,F19:F20)</f>
        <v>0</v>
      </c>
      <c r="G21" s="475">
        <f t="shared" ref="G21:AP21" si="78">SUM(G9:G11,G13:G17,G19:G20)</f>
        <v>0</v>
      </c>
      <c r="H21" s="611">
        <f t="shared" si="78"/>
        <v>0</v>
      </c>
      <c r="I21" s="475">
        <f t="shared" si="78"/>
        <v>0</v>
      </c>
      <c r="J21" s="1317">
        <f>SUM(J9:J11,J13:J17,J19:J20)</f>
        <v>0</v>
      </c>
      <c r="K21" s="477">
        <f t="shared" si="78"/>
        <v>0</v>
      </c>
      <c r="L21" s="478">
        <f>SUM(L9:L11,L13:L17,L19:L20)</f>
        <v>0</v>
      </c>
      <c r="M21" s="482">
        <f t="shared" si="78"/>
        <v>0</v>
      </c>
      <c r="N21" s="480">
        <f>SUM(N9:N11,N13:N17,N19:N20)</f>
        <v>0</v>
      </c>
      <c r="O21" s="482">
        <f t="shared" si="78"/>
        <v>0</v>
      </c>
      <c r="P21" s="480">
        <f t="shared" si="78"/>
        <v>0</v>
      </c>
      <c r="Q21" s="482">
        <f t="shared" si="78"/>
        <v>0</v>
      </c>
      <c r="R21" s="480">
        <f t="shared" si="78"/>
        <v>0</v>
      </c>
      <c r="S21" s="1318">
        <f>SUM(S9:S11,S13:S17,S19:S20)</f>
        <v>0</v>
      </c>
      <c r="T21" s="484">
        <f t="shared" si="78"/>
        <v>0</v>
      </c>
      <c r="U21" s="614">
        <f t="shared" si="78"/>
        <v>0</v>
      </c>
      <c r="V21" s="611">
        <f t="shared" si="78"/>
        <v>0</v>
      </c>
      <c r="W21" s="613">
        <f t="shared" si="78"/>
        <v>0</v>
      </c>
      <c r="X21" s="611">
        <f t="shared" si="78"/>
        <v>0</v>
      </c>
      <c r="Y21" s="475">
        <f t="shared" si="78"/>
        <v>0</v>
      </c>
      <c r="Z21" s="474">
        <f t="shared" si="78"/>
        <v>0</v>
      </c>
      <c r="AA21" s="475">
        <f t="shared" si="78"/>
        <v>0</v>
      </c>
      <c r="AB21" s="1319">
        <f t="shared" si="78"/>
        <v>0</v>
      </c>
      <c r="AC21" s="487">
        <f t="shared" si="78"/>
        <v>0</v>
      </c>
      <c r="AD21" s="488">
        <f t="shared" si="78"/>
        <v>0</v>
      </c>
      <c r="AE21" s="611">
        <f t="shared" si="78"/>
        <v>0</v>
      </c>
      <c r="AF21" s="613">
        <f t="shared" si="78"/>
        <v>0</v>
      </c>
      <c r="AG21" s="611">
        <f t="shared" si="78"/>
        <v>0</v>
      </c>
      <c r="AH21" s="475">
        <f t="shared" si="78"/>
        <v>0</v>
      </c>
      <c r="AI21" s="474">
        <f t="shared" si="78"/>
        <v>0</v>
      </c>
      <c r="AJ21" s="475">
        <f t="shared" si="78"/>
        <v>0</v>
      </c>
      <c r="AK21" s="615">
        <f t="shared" si="78"/>
        <v>0</v>
      </c>
      <c r="AL21" s="490">
        <f t="shared" si="78"/>
        <v>0</v>
      </c>
      <c r="AM21" s="616">
        <f t="shared" si="78"/>
        <v>0</v>
      </c>
      <c r="AN21" s="617">
        <f t="shared" si="78"/>
        <v>0</v>
      </c>
      <c r="AO21" s="493">
        <f>SUM(AO9:AO11,AO13:AO17,AO19:AO20)</f>
        <v>0</v>
      </c>
      <c r="AP21" s="618">
        <f t="shared" si="78"/>
        <v>0</v>
      </c>
    </row>
    <row r="22" spans="1:42" ht="31.5" customHeight="1" thickTop="1" thickBot="1">
      <c r="B22" s="685"/>
      <c r="C22" s="685"/>
      <c r="D22" s="686"/>
      <c r="E22" s="686"/>
      <c r="F22" s="686"/>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6"/>
      <c r="AO22" s="686"/>
      <c r="AP22" s="686"/>
    </row>
    <row r="23" spans="1:42" ht="54.95" customHeight="1">
      <c r="B23" s="1566" t="s">
        <v>254</v>
      </c>
      <c r="C23" s="1567"/>
      <c r="D23" s="1320" t="s">
        <v>182</v>
      </c>
      <c r="E23" s="1321" t="s">
        <v>346</v>
      </c>
      <c r="F23" s="1322" t="s">
        <v>347</v>
      </c>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4"/>
      <c r="AK23" s="684"/>
      <c r="AL23" s="684"/>
      <c r="AM23" s="684"/>
      <c r="AN23" s="684"/>
      <c r="AO23" s="684"/>
      <c r="AP23" s="684"/>
    </row>
    <row r="24" spans="1:42" ht="30" customHeight="1">
      <c r="B24" s="1564" t="s">
        <v>348</v>
      </c>
      <c r="C24" s="1565"/>
      <c r="D24" s="1323">
        <f>SUM(AN9:AN11)</f>
        <v>0</v>
      </c>
      <c r="E24" s="504">
        <f>SUM(AO9:AO11)</f>
        <v>0</v>
      </c>
      <c r="F24" s="1324">
        <f>D24-E24</f>
        <v>0</v>
      </c>
      <c r="G24" s="684"/>
      <c r="H24" s="684"/>
      <c r="I24" s="684"/>
      <c r="J24" s="684"/>
      <c r="K24" s="684"/>
      <c r="L24" s="684"/>
      <c r="M24" s="684"/>
      <c r="N24" s="684"/>
      <c r="O24" s="684"/>
      <c r="P24" s="684"/>
      <c r="Q24" s="684"/>
      <c r="R24" s="684"/>
      <c r="S24" s="684"/>
      <c r="T24" s="684"/>
      <c r="U24" s="684"/>
      <c r="V24" s="684"/>
      <c r="W24" s="684"/>
      <c r="X24" s="684"/>
      <c r="Y24" s="684"/>
      <c r="Z24" s="684"/>
      <c r="AA24" s="684"/>
      <c r="AB24" s="684"/>
      <c r="AC24" s="684"/>
      <c r="AD24" s="684"/>
      <c r="AE24" s="684"/>
      <c r="AF24" s="684"/>
      <c r="AG24" s="684"/>
      <c r="AH24" s="684"/>
      <c r="AI24" s="684"/>
      <c r="AJ24" s="684"/>
      <c r="AK24" s="684"/>
      <c r="AL24" s="684"/>
      <c r="AM24" s="684"/>
      <c r="AN24" s="684"/>
      <c r="AO24" s="684"/>
      <c r="AP24" s="684"/>
    </row>
    <row r="25" spans="1:42" ht="30" customHeight="1">
      <c r="B25" s="1564" t="s">
        <v>337</v>
      </c>
      <c r="C25" s="1565"/>
      <c r="D25" s="1323">
        <f>SUM(AN13:AN17)</f>
        <v>0</v>
      </c>
      <c r="E25" s="504">
        <f>SUM(AO13:AO17)</f>
        <v>0</v>
      </c>
      <c r="F25" s="1324">
        <f t="shared" ref="F25:F26" si="79">D25-E25</f>
        <v>0</v>
      </c>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684"/>
      <c r="AE25" s="684"/>
      <c r="AF25" s="684"/>
      <c r="AG25" s="684"/>
      <c r="AH25" s="684"/>
      <c r="AI25" s="684"/>
      <c r="AJ25" s="684"/>
      <c r="AK25" s="684"/>
      <c r="AL25" s="684"/>
      <c r="AM25" s="684"/>
      <c r="AN25" s="684"/>
      <c r="AO25" s="684"/>
      <c r="AP25" s="684"/>
    </row>
    <row r="26" spans="1:42" ht="30" customHeight="1" thickBot="1">
      <c r="B26" s="1560" t="s">
        <v>343</v>
      </c>
      <c r="C26" s="1561"/>
      <c r="D26" s="1325">
        <f>SUM(AN19:AN20)</f>
        <v>0</v>
      </c>
      <c r="E26" s="507">
        <f>SUM(AO19:AO20)</f>
        <v>0</v>
      </c>
      <c r="F26" s="1326">
        <f t="shared" si="79"/>
        <v>0</v>
      </c>
      <c r="G26" s="684"/>
      <c r="H26" s="684"/>
      <c r="I26" s="684"/>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4"/>
      <c r="AH26" s="684"/>
      <c r="AI26" s="684"/>
      <c r="AJ26" s="684"/>
      <c r="AK26" s="684"/>
      <c r="AL26" s="684"/>
      <c r="AM26" s="684"/>
      <c r="AN26" s="684"/>
      <c r="AO26" s="684"/>
      <c r="AP26" s="684"/>
    </row>
    <row r="27" spans="1:42" ht="30" customHeight="1" thickTop="1" thickBot="1">
      <c r="B27" s="1562" t="s">
        <v>192</v>
      </c>
      <c r="C27" s="1563"/>
      <c r="D27" s="611">
        <f>SUM(D24:D26)</f>
        <v>0</v>
      </c>
      <c r="E27" s="509">
        <f>SUM(E24:E26)</f>
        <v>0</v>
      </c>
      <c r="F27" s="475">
        <f>D27-E27</f>
        <v>0</v>
      </c>
      <c r="G27" s="684"/>
      <c r="H27" s="684"/>
      <c r="I27" s="684"/>
      <c r="J27" s="684"/>
      <c r="K27" s="684"/>
      <c r="L27" s="684"/>
      <c r="M27" s="684"/>
      <c r="N27" s="684"/>
      <c r="O27" s="684"/>
      <c r="P27" s="684"/>
      <c r="Q27" s="684"/>
      <c r="R27" s="684"/>
      <c r="S27" s="684"/>
      <c r="T27" s="684"/>
      <c r="U27" s="684"/>
      <c r="V27" s="684"/>
      <c r="W27" s="684"/>
      <c r="X27" s="684"/>
      <c r="Y27" s="684"/>
      <c r="Z27" s="684"/>
      <c r="AA27" s="684"/>
      <c r="AB27" s="684"/>
      <c r="AC27" s="684"/>
      <c r="AD27" s="684"/>
      <c r="AE27" s="684"/>
      <c r="AF27" s="684"/>
      <c r="AG27" s="684"/>
      <c r="AH27" s="684"/>
      <c r="AI27" s="684"/>
      <c r="AJ27" s="684"/>
      <c r="AK27" s="684"/>
      <c r="AL27" s="684"/>
      <c r="AM27" s="684"/>
      <c r="AN27" s="684"/>
      <c r="AO27" s="684"/>
      <c r="AP27" s="684"/>
    </row>
    <row r="28" spans="1:42" ht="15" customHeight="1" thickTop="1"/>
    <row r="31" spans="1:42" ht="15" customHeight="1">
      <c r="Q31" s="162"/>
      <c r="R31" s="162"/>
      <c r="S31" s="162"/>
      <c r="T31" s="162"/>
    </row>
    <row r="32" spans="1:42" ht="15" customHeight="1">
      <c r="Q32" s="162"/>
      <c r="R32" s="162"/>
      <c r="S32" s="162"/>
      <c r="T32" s="162"/>
    </row>
    <row r="33" spans="17:24" ht="15" customHeight="1">
      <c r="Q33" s="162"/>
      <c r="R33" s="162"/>
      <c r="S33" s="162"/>
      <c r="T33" s="162"/>
    </row>
    <row r="34" spans="17:24" ht="15" customHeight="1">
      <c r="Q34" s="162"/>
      <c r="R34" s="162"/>
      <c r="S34" s="162"/>
      <c r="T34" s="162"/>
    </row>
    <row r="35" spans="17:24" ht="15" customHeight="1">
      <c r="Q35" s="162"/>
      <c r="R35" s="162"/>
      <c r="S35" s="162"/>
      <c r="T35" s="162"/>
    </row>
    <row r="36" spans="17:24" ht="15" customHeight="1">
      <c r="T36" s="684"/>
      <c r="U36" s="684"/>
      <c r="V36" s="684"/>
      <c r="W36" s="684"/>
      <c r="X36" s="684"/>
    </row>
    <row r="40" spans="17:24" ht="15" customHeight="1">
      <c r="T40" s="162"/>
      <c r="U40" s="162"/>
      <c r="V40" s="162"/>
    </row>
    <row r="41" spans="17:24" ht="15" customHeight="1">
      <c r="T41" s="162"/>
      <c r="U41" s="162"/>
      <c r="V41" s="162"/>
    </row>
  </sheetData>
  <mergeCells count="38">
    <mergeCell ref="B14:C14"/>
    <mergeCell ref="B6:C6"/>
    <mergeCell ref="AK6:AM6"/>
    <mergeCell ref="AN6:AP6"/>
    <mergeCell ref="O6:P6"/>
    <mergeCell ref="Q6:R6"/>
    <mergeCell ref="S6:U6"/>
    <mergeCell ref="V6:W6"/>
    <mergeCell ref="X6:Y6"/>
    <mergeCell ref="Z6:AA6"/>
    <mergeCell ref="B13:C13"/>
    <mergeCell ref="AB6:AD6"/>
    <mergeCell ref="AE6:AF6"/>
    <mergeCell ref="AG6:AH6"/>
    <mergeCell ref="AI6:AJ6"/>
    <mergeCell ref="M6:N6"/>
    <mergeCell ref="B12:C12"/>
    <mergeCell ref="D6:E6"/>
    <mergeCell ref="F6:G6"/>
    <mergeCell ref="H6:I6"/>
    <mergeCell ref="J6:L6"/>
    <mergeCell ref="B7:C7"/>
    <mergeCell ref="B8:C8"/>
    <mergeCell ref="B9:C9"/>
    <mergeCell ref="B10:C10"/>
    <mergeCell ref="B11:C11"/>
    <mergeCell ref="B16:C16"/>
    <mergeCell ref="B26:C26"/>
    <mergeCell ref="B27:C27"/>
    <mergeCell ref="B15:C15"/>
    <mergeCell ref="B24:C24"/>
    <mergeCell ref="B25:C25"/>
    <mergeCell ref="B21:C21"/>
    <mergeCell ref="B23:C23"/>
    <mergeCell ref="B18:C18"/>
    <mergeCell ref="B19:C19"/>
    <mergeCell ref="B20:C20"/>
    <mergeCell ref="B17:C17"/>
  </mergeCells>
  <conditionalFormatting sqref="L9:L19 U9:U19 AD9:AD19 AM9:AM19 AP9:AP19">
    <cfRule type="cellIs" dxfId="3" priority="2" operator="lessThan">
      <formula>0</formula>
    </cfRule>
  </conditionalFormatting>
  <conditionalFormatting sqref="L20 U20 AD20 AM20 AP20">
    <cfRule type="cellIs" dxfId="2" priority="1" operator="lessThan">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37"/>
  <sheetViews>
    <sheetView showGridLines="0" zoomScale="150" zoomScaleNormal="150" workbookViewId="0">
      <selection activeCell="A3" sqref="A3:XFD3"/>
    </sheetView>
  </sheetViews>
  <sheetFormatPr defaultColWidth="14.42578125" defaultRowHeight="15" customHeight="1"/>
  <cols>
    <col min="1" max="1" width="2.42578125" style="143" customWidth="1"/>
    <col min="2" max="2" width="51.140625" style="143" bestFit="1" customWidth="1"/>
    <col min="3" max="3" width="32.140625" style="143" customWidth="1"/>
    <col min="4" max="11" width="16.85546875" style="143" bestFit="1" customWidth="1"/>
    <col min="12" max="12" width="16" style="143" bestFit="1" customWidth="1"/>
    <col min="13" max="20" width="16.85546875" style="143" bestFit="1" customWidth="1"/>
    <col min="21" max="21" width="16" style="143" bestFit="1" customWidth="1"/>
    <col min="22" max="29" width="16.85546875" style="143" bestFit="1" customWidth="1"/>
    <col min="30" max="30" width="16" style="143" bestFit="1" customWidth="1"/>
    <col min="31" max="38" width="16.85546875" style="143" bestFit="1" customWidth="1"/>
    <col min="39" max="39" width="16" style="143" bestFit="1" customWidth="1"/>
    <col min="40" max="41" width="16.85546875" style="143" bestFit="1" customWidth="1"/>
    <col min="42" max="42" width="16" style="143" bestFit="1" customWidth="1"/>
    <col min="43" max="43" width="3.42578125" style="143" customWidth="1"/>
    <col min="44" max="16384" width="14.42578125" style="143"/>
  </cols>
  <sheetData>
    <row r="1" spans="1:43" s="236" customFormat="1" ht="15" customHeight="1"/>
    <row r="2" spans="1:43" s="236" customFormat="1" ht="45.95" customHeight="1"/>
    <row r="3" spans="1:43" s="877" customFormat="1" ht="30" customHeight="1">
      <c r="A3" s="237"/>
      <c r="B3" s="682" t="s">
        <v>349</v>
      </c>
      <c r="C3" s="1224"/>
      <c r="D3" s="1224"/>
      <c r="E3" s="1224"/>
      <c r="F3" s="1224"/>
      <c r="G3" s="1225"/>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row>
    <row r="4" spans="1:43" ht="31.5" customHeight="1">
      <c r="B4" s="239"/>
      <c r="C4" s="239"/>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row>
    <row r="5" spans="1:43" ht="31.5" customHeight="1" thickBot="1">
      <c r="B5" s="241"/>
      <c r="C5" s="241"/>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row>
    <row r="6" spans="1:43" s="879" customFormat="1" ht="54.95" customHeight="1" thickBot="1">
      <c r="B6" s="1601"/>
      <c r="C6" s="1602"/>
      <c r="D6" s="1545" t="s">
        <v>130</v>
      </c>
      <c r="E6" s="1534"/>
      <c r="F6" s="1533" t="s">
        <v>131</v>
      </c>
      <c r="G6" s="1534"/>
      <c r="H6" s="1533" t="s">
        <v>132</v>
      </c>
      <c r="I6" s="1534"/>
      <c r="J6" s="1546" t="s">
        <v>81</v>
      </c>
      <c r="K6" s="1547"/>
      <c r="L6" s="1548"/>
      <c r="M6" s="1533" t="s">
        <v>133</v>
      </c>
      <c r="N6" s="1534"/>
      <c r="O6" s="1533" t="s">
        <v>134</v>
      </c>
      <c r="P6" s="1534"/>
      <c r="Q6" s="1533" t="s">
        <v>135</v>
      </c>
      <c r="R6" s="1534"/>
      <c r="S6" s="1535" t="s">
        <v>82</v>
      </c>
      <c r="T6" s="1536"/>
      <c r="U6" s="1537"/>
      <c r="V6" s="1533" t="s">
        <v>136</v>
      </c>
      <c r="W6" s="1534"/>
      <c r="X6" s="1533" t="s">
        <v>137</v>
      </c>
      <c r="Y6" s="1534"/>
      <c r="Z6" s="1533" t="s">
        <v>138</v>
      </c>
      <c r="AA6" s="1534"/>
      <c r="AB6" s="1538" t="s">
        <v>83</v>
      </c>
      <c r="AC6" s="1539"/>
      <c r="AD6" s="1540"/>
      <c r="AE6" s="1533" t="s">
        <v>139</v>
      </c>
      <c r="AF6" s="1534"/>
      <c r="AG6" s="1533" t="s">
        <v>140</v>
      </c>
      <c r="AH6" s="1534"/>
      <c r="AI6" s="1533" t="s">
        <v>141</v>
      </c>
      <c r="AJ6" s="1534"/>
      <c r="AK6" s="1541" t="s">
        <v>84</v>
      </c>
      <c r="AL6" s="1542"/>
      <c r="AM6" s="1543"/>
      <c r="AN6" s="1530" t="s">
        <v>180</v>
      </c>
      <c r="AO6" s="1531"/>
      <c r="AP6" s="1532"/>
      <c r="AQ6" s="1327"/>
    </row>
    <row r="7" spans="1:43" s="879" customFormat="1" ht="54.95" customHeight="1" thickTop="1" thickBot="1">
      <c r="A7" s="1327"/>
      <c r="B7" s="1599"/>
      <c r="C7" s="1600"/>
      <c r="D7" s="254" t="s">
        <v>182</v>
      </c>
      <c r="E7" s="248" t="s">
        <v>183</v>
      </c>
      <c r="F7" s="254" t="s">
        <v>182</v>
      </c>
      <c r="G7" s="248" t="s">
        <v>183</v>
      </c>
      <c r="H7" s="249" t="s">
        <v>182</v>
      </c>
      <c r="I7" s="248" t="s">
        <v>183</v>
      </c>
      <c r="J7" s="250" t="s">
        <v>182</v>
      </c>
      <c r="K7" s="251" t="s">
        <v>183</v>
      </c>
      <c r="L7" s="252" t="s">
        <v>184</v>
      </c>
      <c r="M7" s="254" t="s">
        <v>182</v>
      </c>
      <c r="N7" s="248" t="s">
        <v>183</v>
      </c>
      <c r="O7" s="254" t="s">
        <v>182</v>
      </c>
      <c r="P7" s="248" t="s">
        <v>183</v>
      </c>
      <c r="Q7" s="249" t="s">
        <v>182</v>
      </c>
      <c r="R7" s="248" t="s">
        <v>183</v>
      </c>
      <c r="S7" s="255" t="s">
        <v>182</v>
      </c>
      <c r="T7" s="256" t="s">
        <v>183</v>
      </c>
      <c r="U7" s="257" t="s">
        <v>184</v>
      </c>
      <c r="V7" s="254" t="s">
        <v>182</v>
      </c>
      <c r="W7" s="248" t="s">
        <v>183</v>
      </c>
      <c r="X7" s="254" t="s">
        <v>182</v>
      </c>
      <c r="Y7" s="248" t="s">
        <v>183</v>
      </c>
      <c r="Z7" s="249" t="s">
        <v>182</v>
      </c>
      <c r="AA7" s="248" t="s">
        <v>183</v>
      </c>
      <c r="AB7" s="258" t="s">
        <v>182</v>
      </c>
      <c r="AC7" s="259" t="s">
        <v>183</v>
      </c>
      <c r="AD7" s="260" t="s">
        <v>184</v>
      </c>
      <c r="AE7" s="254" t="s">
        <v>182</v>
      </c>
      <c r="AF7" s="248" t="s">
        <v>183</v>
      </c>
      <c r="AG7" s="254" t="s">
        <v>182</v>
      </c>
      <c r="AH7" s="248" t="s">
        <v>183</v>
      </c>
      <c r="AI7" s="249" t="s">
        <v>182</v>
      </c>
      <c r="AJ7" s="248" t="s">
        <v>183</v>
      </c>
      <c r="AK7" s="261" t="s">
        <v>182</v>
      </c>
      <c r="AL7" s="262" t="s">
        <v>183</v>
      </c>
      <c r="AM7" s="516" t="s">
        <v>184</v>
      </c>
      <c r="AN7" s="517" t="s">
        <v>182</v>
      </c>
      <c r="AO7" s="636" t="s">
        <v>183</v>
      </c>
      <c r="AP7" s="518" t="s">
        <v>184</v>
      </c>
      <c r="AQ7" s="1327"/>
    </row>
    <row r="8" spans="1:43" ht="29.1" customHeight="1" thickTop="1">
      <c r="A8" s="162"/>
      <c r="B8" s="1603" t="s">
        <v>350</v>
      </c>
      <c r="C8" s="1604"/>
      <c r="D8" s="657"/>
      <c r="E8" s="657"/>
      <c r="F8" s="659"/>
      <c r="G8" s="658"/>
      <c r="H8" s="657"/>
      <c r="I8" s="658"/>
      <c r="J8" s="1328"/>
      <c r="K8" s="549"/>
      <c r="L8" s="1329"/>
      <c r="M8" s="657"/>
      <c r="N8" s="657"/>
      <c r="O8" s="659"/>
      <c r="P8" s="658"/>
      <c r="Q8" s="657"/>
      <c r="R8" s="657"/>
      <c r="S8" s="1330"/>
      <c r="T8" s="552"/>
      <c r="U8" s="1331"/>
      <c r="V8" s="657"/>
      <c r="W8" s="657"/>
      <c r="X8" s="659"/>
      <c r="Y8" s="658"/>
      <c r="Z8" s="657"/>
      <c r="AA8" s="657"/>
      <c r="AB8" s="1332"/>
      <c r="AC8" s="554"/>
      <c r="AD8" s="1333"/>
      <c r="AE8" s="657"/>
      <c r="AF8" s="657"/>
      <c r="AG8" s="659"/>
      <c r="AH8" s="658"/>
      <c r="AI8" s="657"/>
      <c r="AJ8" s="657"/>
      <c r="AK8" s="1334"/>
      <c r="AL8" s="556"/>
      <c r="AM8" s="1335"/>
      <c r="AN8" s="558"/>
      <c r="AO8" s="559"/>
      <c r="AP8" s="1336"/>
      <c r="AQ8" s="162"/>
    </row>
    <row r="9" spans="1:43" ht="29.1" customHeight="1">
      <c r="A9" s="162"/>
      <c r="B9" s="1588" t="s">
        <v>351</v>
      </c>
      <c r="C9" s="1589"/>
      <c r="D9" s="1337">
        <v>0</v>
      </c>
      <c r="E9" s="1338">
        <v>0</v>
      </c>
      <c r="F9" s="1244">
        <v>0</v>
      </c>
      <c r="G9" s="1339">
        <v>0</v>
      </c>
      <c r="H9" s="1337">
        <v>0</v>
      </c>
      <c r="I9" s="1339">
        <v>0</v>
      </c>
      <c r="J9" s="1340">
        <f t="shared" ref="J9:K9" si="0">SUM(D9+F9+H9)</f>
        <v>0</v>
      </c>
      <c r="K9" s="1341">
        <f t="shared" si="0"/>
        <v>0</v>
      </c>
      <c r="L9" s="1342">
        <f t="shared" ref="L9:L11" si="1">J9-K9</f>
        <v>0</v>
      </c>
      <c r="M9" s="1337">
        <v>0</v>
      </c>
      <c r="N9" s="1338">
        <v>0</v>
      </c>
      <c r="O9" s="1244">
        <v>0</v>
      </c>
      <c r="P9" s="1339">
        <v>0</v>
      </c>
      <c r="Q9" s="1337">
        <v>0</v>
      </c>
      <c r="R9" s="1338">
        <v>0</v>
      </c>
      <c r="S9" s="1343">
        <f t="shared" ref="S9:T9" si="2">SUM(M9+O9+Q9)</f>
        <v>0</v>
      </c>
      <c r="T9" s="1344">
        <f t="shared" si="2"/>
        <v>0</v>
      </c>
      <c r="U9" s="1345">
        <f t="shared" ref="U9:U11" si="3">S9-T9</f>
        <v>0</v>
      </c>
      <c r="V9" s="1337">
        <v>0</v>
      </c>
      <c r="W9" s="1338">
        <v>0</v>
      </c>
      <c r="X9" s="1244">
        <v>0</v>
      </c>
      <c r="Y9" s="1339">
        <v>0</v>
      </c>
      <c r="Z9" s="1337">
        <v>0</v>
      </c>
      <c r="AA9" s="1338">
        <v>0</v>
      </c>
      <c r="AB9" s="1346">
        <f t="shared" ref="AB9:AC9" si="4">SUM(V9+X9+Z9)</f>
        <v>0</v>
      </c>
      <c r="AC9" s="1347">
        <f t="shared" si="4"/>
        <v>0</v>
      </c>
      <c r="AD9" s="1348">
        <f t="shared" ref="AD9:AD11" si="5">AB9-AC9</f>
        <v>0</v>
      </c>
      <c r="AE9" s="1337">
        <v>0</v>
      </c>
      <c r="AF9" s="1338">
        <v>0</v>
      </c>
      <c r="AG9" s="1244">
        <v>0</v>
      </c>
      <c r="AH9" s="1339">
        <v>0</v>
      </c>
      <c r="AI9" s="1337">
        <v>0</v>
      </c>
      <c r="AJ9" s="1338">
        <v>0</v>
      </c>
      <c r="AK9" s="1349">
        <f t="shared" ref="AK9:AL9" si="6">SUM(AE9+AG9+AI9)</f>
        <v>0</v>
      </c>
      <c r="AL9" s="1350">
        <f t="shared" si="6"/>
        <v>0</v>
      </c>
      <c r="AM9" s="1351">
        <f t="shared" ref="AM9:AM11" si="7">AK9-AL9</f>
        <v>0</v>
      </c>
      <c r="AN9" s="1244">
        <f>SUM(J9+S9+AB9+AK9)</f>
        <v>0</v>
      </c>
      <c r="AO9" s="1352">
        <f t="shared" ref="AO9" si="8">SUM(K9+T9+AC9+AL9)</f>
        <v>0</v>
      </c>
      <c r="AP9" s="1353">
        <f t="shared" ref="AP9:AP11" si="9">AN9-AO9</f>
        <v>0</v>
      </c>
      <c r="AQ9" s="162"/>
    </row>
    <row r="10" spans="1:43" ht="29.1" customHeight="1">
      <c r="A10" s="162"/>
      <c r="B10" s="1578" t="s">
        <v>352</v>
      </c>
      <c r="C10" s="1590"/>
      <c r="D10" s="1252">
        <v>0</v>
      </c>
      <c r="E10" s="1251">
        <v>0</v>
      </c>
      <c r="F10" s="1242">
        <v>0</v>
      </c>
      <c r="G10" s="1243">
        <v>0</v>
      </c>
      <c r="H10" s="1252">
        <v>0</v>
      </c>
      <c r="I10" s="1243">
        <v>0</v>
      </c>
      <c r="J10" s="1245">
        <f t="shared" ref="J10:K10" si="10">SUM(D10+F10+H10)</f>
        <v>0</v>
      </c>
      <c r="K10" s="1246">
        <f t="shared" si="10"/>
        <v>0</v>
      </c>
      <c r="L10" s="1247">
        <f t="shared" si="1"/>
        <v>0</v>
      </c>
      <c r="M10" s="1252">
        <v>0</v>
      </c>
      <c r="N10" s="1251">
        <v>0</v>
      </c>
      <c r="O10" s="1242">
        <v>0</v>
      </c>
      <c r="P10" s="1243">
        <v>0</v>
      </c>
      <c r="Q10" s="1252">
        <v>0</v>
      </c>
      <c r="R10" s="1251">
        <v>0</v>
      </c>
      <c r="S10" s="1248">
        <f t="shared" ref="S10:T10" si="11">SUM(M10+O10+Q10)</f>
        <v>0</v>
      </c>
      <c r="T10" s="1249">
        <f t="shared" si="11"/>
        <v>0</v>
      </c>
      <c r="U10" s="1354">
        <f t="shared" si="3"/>
        <v>0</v>
      </c>
      <c r="V10" s="1252">
        <v>0</v>
      </c>
      <c r="W10" s="1251">
        <v>0</v>
      </c>
      <c r="X10" s="1242">
        <v>0</v>
      </c>
      <c r="Y10" s="1243">
        <v>0</v>
      </c>
      <c r="Z10" s="1252">
        <v>0</v>
      </c>
      <c r="AA10" s="1251">
        <v>0</v>
      </c>
      <c r="AB10" s="1253">
        <f t="shared" ref="AB10:AC10" si="12">SUM(V10+X10+Z10)</f>
        <v>0</v>
      </c>
      <c r="AC10" s="1254">
        <f t="shared" si="12"/>
        <v>0</v>
      </c>
      <c r="AD10" s="1255">
        <f t="shared" si="5"/>
        <v>0</v>
      </c>
      <c r="AE10" s="1252">
        <v>0</v>
      </c>
      <c r="AF10" s="1251">
        <v>0</v>
      </c>
      <c r="AG10" s="1242">
        <v>0</v>
      </c>
      <c r="AH10" s="1243">
        <v>0</v>
      </c>
      <c r="AI10" s="1252">
        <v>0</v>
      </c>
      <c r="AJ10" s="1251">
        <v>0</v>
      </c>
      <c r="AK10" s="1256">
        <f t="shared" ref="AK10:AL10" si="13">SUM(AE10+AG10+AI10)</f>
        <v>0</v>
      </c>
      <c r="AL10" s="1257">
        <f t="shared" si="13"/>
        <v>0</v>
      </c>
      <c r="AM10" s="1258">
        <f t="shared" si="7"/>
        <v>0</v>
      </c>
      <c r="AN10" s="1242">
        <f t="shared" ref="AN10:AO10" si="14">SUM(J10+S10+AB10+AK10)</f>
        <v>0</v>
      </c>
      <c r="AO10" s="1259">
        <f t="shared" si="14"/>
        <v>0</v>
      </c>
      <c r="AP10" s="1260">
        <f t="shared" si="9"/>
        <v>0</v>
      </c>
      <c r="AQ10" s="162"/>
    </row>
    <row r="11" spans="1:43" ht="29.1" customHeight="1">
      <c r="A11" s="162"/>
      <c r="B11" s="1584" t="s">
        <v>353</v>
      </c>
      <c r="C11" s="1585"/>
      <c r="D11" s="1308">
        <v>0</v>
      </c>
      <c r="E11" s="1307">
        <v>0</v>
      </c>
      <c r="F11" s="1299">
        <v>0</v>
      </c>
      <c r="G11" s="1300">
        <v>0</v>
      </c>
      <c r="H11" s="1308">
        <v>0</v>
      </c>
      <c r="I11" s="1300">
        <v>0</v>
      </c>
      <c r="J11" s="1301">
        <f t="shared" ref="J11:K11" si="15">SUM(D11+F11+H11)</f>
        <v>0</v>
      </c>
      <c r="K11" s="1302">
        <f t="shared" si="15"/>
        <v>0</v>
      </c>
      <c r="L11" s="1303">
        <f t="shared" si="1"/>
        <v>0</v>
      </c>
      <c r="M11" s="1308">
        <v>0</v>
      </c>
      <c r="N11" s="1307">
        <v>0</v>
      </c>
      <c r="O11" s="1299">
        <v>0</v>
      </c>
      <c r="P11" s="1300">
        <v>0</v>
      </c>
      <c r="Q11" s="1308">
        <v>0</v>
      </c>
      <c r="R11" s="1307">
        <v>0</v>
      </c>
      <c r="S11" s="1304">
        <f t="shared" ref="S11:T11" si="16">SUM(M11+O11+Q11)</f>
        <v>0</v>
      </c>
      <c r="T11" s="1305">
        <f t="shared" si="16"/>
        <v>0</v>
      </c>
      <c r="U11" s="1355">
        <f t="shared" si="3"/>
        <v>0</v>
      </c>
      <c r="V11" s="1308">
        <v>0</v>
      </c>
      <c r="W11" s="1307">
        <v>0</v>
      </c>
      <c r="X11" s="1299">
        <v>0</v>
      </c>
      <c r="Y11" s="1300">
        <v>0</v>
      </c>
      <c r="Z11" s="1308">
        <v>0</v>
      </c>
      <c r="AA11" s="1307">
        <v>0</v>
      </c>
      <c r="AB11" s="1309">
        <f t="shared" ref="AB11:AC11" si="17">SUM(V11+X11+Z11)</f>
        <v>0</v>
      </c>
      <c r="AC11" s="1310">
        <f t="shared" si="17"/>
        <v>0</v>
      </c>
      <c r="AD11" s="1311">
        <f t="shared" si="5"/>
        <v>0</v>
      </c>
      <c r="AE11" s="1308">
        <v>0</v>
      </c>
      <c r="AF11" s="1307">
        <v>0</v>
      </c>
      <c r="AG11" s="1299">
        <v>0</v>
      </c>
      <c r="AH11" s="1300">
        <v>0</v>
      </c>
      <c r="AI11" s="1308">
        <v>0</v>
      </c>
      <c r="AJ11" s="1307">
        <v>0</v>
      </c>
      <c r="AK11" s="1312">
        <f t="shared" ref="AK11:AL11" si="18">SUM(AE11+AG11+AI11)</f>
        <v>0</v>
      </c>
      <c r="AL11" s="1313">
        <f t="shared" si="18"/>
        <v>0</v>
      </c>
      <c r="AM11" s="1314">
        <f t="shared" si="7"/>
        <v>0</v>
      </c>
      <c r="AN11" s="1299">
        <f t="shared" ref="AN11:AO11" si="19">SUM(J11+S11+AB11+AK11)</f>
        <v>0</v>
      </c>
      <c r="AO11" s="1315">
        <f t="shared" si="19"/>
        <v>0</v>
      </c>
      <c r="AP11" s="1316">
        <f t="shared" si="9"/>
        <v>0</v>
      </c>
      <c r="AQ11" s="162"/>
    </row>
    <row r="12" spans="1:43" ht="29.1" customHeight="1">
      <c r="A12" s="162"/>
      <c r="B12" s="1598" t="s">
        <v>354</v>
      </c>
      <c r="C12" s="1587"/>
      <c r="D12" s="1356"/>
      <c r="E12" s="1356"/>
      <c r="F12" s="1357"/>
      <c r="G12" s="1358"/>
      <c r="H12" s="1356"/>
      <c r="I12" s="1358"/>
      <c r="J12" s="1359"/>
      <c r="K12" s="1360"/>
      <c r="L12" s="1361"/>
      <c r="M12" s="1356"/>
      <c r="N12" s="1356"/>
      <c r="O12" s="1357"/>
      <c r="P12" s="1358"/>
      <c r="Q12" s="1356"/>
      <c r="R12" s="1356"/>
      <c r="S12" s="1362"/>
      <c r="T12" s="1363"/>
      <c r="U12" s="1364"/>
      <c r="V12" s="1356"/>
      <c r="W12" s="1356"/>
      <c r="X12" s="1357"/>
      <c r="Y12" s="1358"/>
      <c r="Z12" s="1356"/>
      <c r="AA12" s="1356"/>
      <c r="AB12" s="1365"/>
      <c r="AC12" s="1366"/>
      <c r="AD12" s="1367"/>
      <c r="AE12" s="1356"/>
      <c r="AF12" s="1356"/>
      <c r="AG12" s="1357"/>
      <c r="AH12" s="1358"/>
      <c r="AI12" s="1356"/>
      <c r="AJ12" s="1356"/>
      <c r="AK12" s="1368"/>
      <c r="AL12" s="1369"/>
      <c r="AM12" s="1370"/>
      <c r="AN12" s="1371"/>
      <c r="AO12" s="1372"/>
      <c r="AP12" s="1373"/>
      <c r="AQ12" s="162"/>
    </row>
    <row r="13" spans="1:43" ht="29.1" customHeight="1">
      <c r="A13" s="162"/>
      <c r="B13" s="1588" t="s">
        <v>355</v>
      </c>
      <c r="C13" s="1589"/>
      <c r="D13" s="1337">
        <v>0</v>
      </c>
      <c r="E13" s="1338">
        <v>0</v>
      </c>
      <c r="F13" s="1244">
        <v>0</v>
      </c>
      <c r="G13" s="1339">
        <v>0</v>
      </c>
      <c r="H13" s="1337">
        <v>0</v>
      </c>
      <c r="I13" s="1339">
        <v>0</v>
      </c>
      <c r="J13" s="1340">
        <f t="shared" ref="J13:K13" si="20">SUM(D13+F13+H13)</f>
        <v>0</v>
      </c>
      <c r="K13" s="1341">
        <f t="shared" si="20"/>
        <v>0</v>
      </c>
      <c r="L13" s="1342">
        <f t="shared" ref="L13:L16" si="21">J13-K13</f>
        <v>0</v>
      </c>
      <c r="M13" s="1337">
        <v>0</v>
      </c>
      <c r="N13" s="1338">
        <v>0</v>
      </c>
      <c r="O13" s="1244">
        <v>0</v>
      </c>
      <c r="P13" s="1339">
        <v>0</v>
      </c>
      <c r="Q13" s="1337">
        <v>0</v>
      </c>
      <c r="R13" s="1338">
        <v>0</v>
      </c>
      <c r="S13" s="1343">
        <f t="shared" ref="S13:T13" si="22">SUM(M13+O13+Q13)</f>
        <v>0</v>
      </c>
      <c r="T13" s="1344">
        <f t="shared" si="22"/>
        <v>0</v>
      </c>
      <c r="U13" s="1345">
        <f t="shared" ref="U13:U16" si="23">S13-T13</f>
        <v>0</v>
      </c>
      <c r="V13" s="1337">
        <v>0</v>
      </c>
      <c r="W13" s="1338">
        <v>0</v>
      </c>
      <c r="X13" s="1244">
        <v>0</v>
      </c>
      <c r="Y13" s="1339">
        <v>0</v>
      </c>
      <c r="Z13" s="1337">
        <v>0</v>
      </c>
      <c r="AA13" s="1338">
        <v>0</v>
      </c>
      <c r="AB13" s="1346">
        <f t="shared" ref="AB13:AC13" si="24">SUM(V13+X13+Z13)</f>
        <v>0</v>
      </c>
      <c r="AC13" s="1347">
        <f t="shared" si="24"/>
        <v>0</v>
      </c>
      <c r="AD13" s="1348">
        <f t="shared" ref="AD13:AD16" si="25">AB13-AC13</f>
        <v>0</v>
      </c>
      <c r="AE13" s="1337">
        <v>0</v>
      </c>
      <c r="AF13" s="1338">
        <v>0</v>
      </c>
      <c r="AG13" s="1244">
        <v>0</v>
      </c>
      <c r="AH13" s="1339">
        <v>0</v>
      </c>
      <c r="AI13" s="1337">
        <v>0</v>
      </c>
      <c r="AJ13" s="1338">
        <v>0</v>
      </c>
      <c r="AK13" s="1349">
        <f t="shared" ref="AK13:AL13" si="26">SUM(AE13+AG13+AI13)</f>
        <v>0</v>
      </c>
      <c r="AL13" s="1350">
        <f t="shared" si="26"/>
        <v>0</v>
      </c>
      <c r="AM13" s="1351">
        <f t="shared" ref="AM13:AM16" si="27">AK13-AL13</f>
        <v>0</v>
      </c>
      <c r="AN13" s="1244">
        <f t="shared" ref="AN13:AO13" si="28">SUM(J13+S13+AB13+AK13)</f>
        <v>0</v>
      </c>
      <c r="AO13" s="1352">
        <f t="shared" si="28"/>
        <v>0</v>
      </c>
      <c r="AP13" s="1353">
        <f t="shared" ref="AP13:AP16" si="29">AN13-AO13</f>
        <v>0</v>
      </c>
      <c r="AQ13" s="162"/>
    </row>
    <row r="14" spans="1:43" ht="29.1" customHeight="1">
      <c r="A14" s="162"/>
      <c r="B14" s="1578" t="s">
        <v>356</v>
      </c>
      <c r="C14" s="1590"/>
      <c r="D14" s="1252">
        <v>0</v>
      </c>
      <c r="E14" s="1251">
        <v>0</v>
      </c>
      <c r="F14" s="1242">
        <v>0</v>
      </c>
      <c r="G14" s="1243">
        <v>0</v>
      </c>
      <c r="H14" s="1252">
        <v>0</v>
      </c>
      <c r="I14" s="1243">
        <v>0</v>
      </c>
      <c r="J14" s="1245">
        <f t="shared" ref="J14:K14" si="30">SUM(D14+F14+H14)</f>
        <v>0</v>
      </c>
      <c r="K14" s="1246">
        <f t="shared" si="30"/>
        <v>0</v>
      </c>
      <c r="L14" s="1247">
        <f t="shared" si="21"/>
        <v>0</v>
      </c>
      <c r="M14" s="1252">
        <v>0</v>
      </c>
      <c r="N14" s="1251">
        <v>0</v>
      </c>
      <c r="O14" s="1242">
        <v>0</v>
      </c>
      <c r="P14" s="1243">
        <v>0</v>
      </c>
      <c r="Q14" s="1252">
        <v>0</v>
      </c>
      <c r="R14" s="1251">
        <v>0</v>
      </c>
      <c r="S14" s="1248">
        <f t="shared" ref="S14:T14" si="31">SUM(M14+O14+Q14)</f>
        <v>0</v>
      </c>
      <c r="T14" s="1249">
        <f t="shared" si="31"/>
        <v>0</v>
      </c>
      <c r="U14" s="1354">
        <f t="shared" si="23"/>
        <v>0</v>
      </c>
      <c r="V14" s="1252">
        <v>0</v>
      </c>
      <c r="W14" s="1251">
        <v>0</v>
      </c>
      <c r="X14" s="1242">
        <v>0</v>
      </c>
      <c r="Y14" s="1243">
        <v>0</v>
      </c>
      <c r="Z14" s="1252">
        <v>0</v>
      </c>
      <c r="AA14" s="1251">
        <v>0</v>
      </c>
      <c r="AB14" s="1253">
        <f t="shared" ref="AB14:AC14" si="32">SUM(V14+X14+Z14)</f>
        <v>0</v>
      </c>
      <c r="AC14" s="1254">
        <f t="shared" si="32"/>
        <v>0</v>
      </c>
      <c r="AD14" s="1255">
        <f t="shared" si="25"/>
        <v>0</v>
      </c>
      <c r="AE14" s="1252">
        <v>0</v>
      </c>
      <c r="AF14" s="1251">
        <v>0</v>
      </c>
      <c r="AG14" s="1242">
        <v>0</v>
      </c>
      <c r="AH14" s="1243">
        <v>0</v>
      </c>
      <c r="AI14" s="1252">
        <v>0</v>
      </c>
      <c r="AJ14" s="1251">
        <v>0</v>
      </c>
      <c r="AK14" s="1256">
        <f t="shared" ref="AK14:AL14" si="33">SUM(AE14+AG14+AI14)</f>
        <v>0</v>
      </c>
      <c r="AL14" s="1257">
        <f t="shared" si="33"/>
        <v>0</v>
      </c>
      <c r="AM14" s="1258">
        <f t="shared" si="27"/>
        <v>0</v>
      </c>
      <c r="AN14" s="1242">
        <f t="shared" ref="AN14:AO14" si="34">SUM(J14+S14+AB14+AK14)</f>
        <v>0</v>
      </c>
      <c r="AO14" s="1259">
        <f t="shared" si="34"/>
        <v>0</v>
      </c>
      <c r="AP14" s="1260">
        <f t="shared" si="29"/>
        <v>0</v>
      </c>
      <c r="AQ14" s="162"/>
    </row>
    <row r="15" spans="1:43" ht="29.1" customHeight="1">
      <c r="A15" s="162"/>
      <c r="B15" s="1578" t="s">
        <v>357</v>
      </c>
      <c r="C15" s="1590"/>
      <c r="D15" s="1252">
        <v>0</v>
      </c>
      <c r="E15" s="1251">
        <v>0</v>
      </c>
      <c r="F15" s="1242">
        <v>0</v>
      </c>
      <c r="G15" s="1243">
        <v>0</v>
      </c>
      <c r="H15" s="1252">
        <v>0</v>
      </c>
      <c r="I15" s="1243">
        <v>0</v>
      </c>
      <c r="J15" s="1245">
        <f t="shared" ref="J15:K15" si="35">SUM(D15+F15+H15)</f>
        <v>0</v>
      </c>
      <c r="K15" s="1246">
        <f t="shared" si="35"/>
        <v>0</v>
      </c>
      <c r="L15" s="1247">
        <f t="shared" si="21"/>
        <v>0</v>
      </c>
      <c r="M15" s="1252">
        <v>0</v>
      </c>
      <c r="N15" s="1251">
        <v>0</v>
      </c>
      <c r="O15" s="1242">
        <v>0</v>
      </c>
      <c r="P15" s="1243">
        <v>0</v>
      </c>
      <c r="Q15" s="1252">
        <v>0</v>
      </c>
      <c r="R15" s="1251">
        <v>0</v>
      </c>
      <c r="S15" s="1248">
        <f t="shared" ref="S15:T15" si="36">SUM(M15+O15+Q15)</f>
        <v>0</v>
      </c>
      <c r="T15" s="1249">
        <f t="shared" si="36"/>
        <v>0</v>
      </c>
      <c r="U15" s="1354">
        <f t="shared" si="23"/>
        <v>0</v>
      </c>
      <c r="V15" s="1252">
        <v>0</v>
      </c>
      <c r="W15" s="1251">
        <v>0</v>
      </c>
      <c r="X15" s="1242">
        <v>0</v>
      </c>
      <c r="Y15" s="1243">
        <v>0</v>
      </c>
      <c r="Z15" s="1252">
        <v>0</v>
      </c>
      <c r="AA15" s="1251">
        <v>0</v>
      </c>
      <c r="AB15" s="1253">
        <f t="shared" ref="AB15:AC15" si="37">SUM(V15+X15+Z15)</f>
        <v>0</v>
      </c>
      <c r="AC15" s="1254">
        <f t="shared" si="37"/>
        <v>0</v>
      </c>
      <c r="AD15" s="1255">
        <f t="shared" si="25"/>
        <v>0</v>
      </c>
      <c r="AE15" s="1252">
        <v>0</v>
      </c>
      <c r="AF15" s="1251">
        <v>0</v>
      </c>
      <c r="AG15" s="1242">
        <v>0</v>
      </c>
      <c r="AH15" s="1243">
        <v>0</v>
      </c>
      <c r="AI15" s="1252">
        <v>0</v>
      </c>
      <c r="AJ15" s="1251">
        <v>0</v>
      </c>
      <c r="AK15" s="1256">
        <f t="shared" ref="AK15:AL15" si="38">SUM(AE15+AG15+AI15)</f>
        <v>0</v>
      </c>
      <c r="AL15" s="1257">
        <f t="shared" si="38"/>
        <v>0</v>
      </c>
      <c r="AM15" s="1258">
        <f t="shared" si="27"/>
        <v>0</v>
      </c>
      <c r="AN15" s="1242">
        <f t="shared" ref="AN15:AO15" si="39">SUM(J15+S15+AB15+AK15)</f>
        <v>0</v>
      </c>
      <c r="AO15" s="1259">
        <f t="shared" si="39"/>
        <v>0</v>
      </c>
      <c r="AP15" s="1260">
        <f t="shared" si="29"/>
        <v>0</v>
      </c>
      <c r="AQ15" s="162"/>
    </row>
    <row r="16" spans="1:43" ht="29.1" customHeight="1">
      <c r="A16" s="162"/>
      <c r="B16" s="1584" t="s">
        <v>358</v>
      </c>
      <c r="C16" s="1585"/>
      <c r="D16" s="1308">
        <v>0</v>
      </c>
      <c r="E16" s="1307">
        <v>0</v>
      </c>
      <c r="F16" s="1299">
        <v>0</v>
      </c>
      <c r="G16" s="1300">
        <v>0</v>
      </c>
      <c r="H16" s="1308">
        <v>0</v>
      </c>
      <c r="I16" s="1300">
        <v>0</v>
      </c>
      <c r="J16" s="1301">
        <f t="shared" ref="J16:K16" si="40">SUM(D16+F16+H16)</f>
        <v>0</v>
      </c>
      <c r="K16" s="1302">
        <f t="shared" si="40"/>
        <v>0</v>
      </c>
      <c r="L16" s="1303">
        <f t="shared" si="21"/>
        <v>0</v>
      </c>
      <c r="M16" s="1308">
        <v>0</v>
      </c>
      <c r="N16" s="1307">
        <v>0</v>
      </c>
      <c r="O16" s="1299">
        <v>0</v>
      </c>
      <c r="P16" s="1300">
        <v>0</v>
      </c>
      <c r="Q16" s="1308">
        <v>0</v>
      </c>
      <c r="R16" s="1307">
        <v>0</v>
      </c>
      <c r="S16" s="1304">
        <f t="shared" ref="S16:T16" si="41">SUM(M16+O16+Q16)</f>
        <v>0</v>
      </c>
      <c r="T16" s="1305">
        <f t="shared" si="41"/>
        <v>0</v>
      </c>
      <c r="U16" s="1355">
        <f t="shared" si="23"/>
        <v>0</v>
      </c>
      <c r="V16" s="1308">
        <v>0</v>
      </c>
      <c r="W16" s="1307">
        <v>0</v>
      </c>
      <c r="X16" s="1299">
        <v>0</v>
      </c>
      <c r="Y16" s="1300">
        <v>0</v>
      </c>
      <c r="Z16" s="1308">
        <v>0</v>
      </c>
      <c r="AA16" s="1307">
        <v>0</v>
      </c>
      <c r="AB16" s="1309">
        <f t="shared" ref="AB16:AC16" si="42">SUM(V16+X16+Z16)</f>
        <v>0</v>
      </c>
      <c r="AC16" s="1310">
        <f t="shared" si="42"/>
        <v>0</v>
      </c>
      <c r="AD16" s="1311">
        <f t="shared" si="25"/>
        <v>0</v>
      </c>
      <c r="AE16" s="1308">
        <v>0</v>
      </c>
      <c r="AF16" s="1307">
        <v>0</v>
      </c>
      <c r="AG16" s="1299">
        <v>0</v>
      </c>
      <c r="AH16" s="1300">
        <v>0</v>
      </c>
      <c r="AI16" s="1308">
        <v>0</v>
      </c>
      <c r="AJ16" s="1307">
        <v>0</v>
      </c>
      <c r="AK16" s="1312">
        <f t="shared" ref="AK16:AL16" si="43">SUM(AE16+AG16+AI16)</f>
        <v>0</v>
      </c>
      <c r="AL16" s="1313">
        <f t="shared" si="43"/>
        <v>0</v>
      </c>
      <c r="AM16" s="1314">
        <f t="shared" si="27"/>
        <v>0</v>
      </c>
      <c r="AN16" s="1299">
        <f t="shared" ref="AN16:AO16" si="44">SUM(J16+S16+AB16+AK16)</f>
        <v>0</v>
      </c>
      <c r="AO16" s="1315">
        <f t="shared" si="44"/>
        <v>0</v>
      </c>
      <c r="AP16" s="1316">
        <f t="shared" si="29"/>
        <v>0</v>
      </c>
      <c r="AQ16" s="162"/>
    </row>
    <row r="17" spans="1:43" ht="29.1" customHeight="1">
      <c r="A17" s="162"/>
      <c r="B17" s="1597" t="s">
        <v>359</v>
      </c>
      <c r="C17" s="1587"/>
      <c r="D17" s="1374"/>
      <c r="E17" s="1374"/>
      <c r="F17" s="1375"/>
      <c r="G17" s="1376"/>
      <c r="H17" s="1374"/>
      <c r="I17" s="1376"/>
      <c r="J17" s="1377"/>
      <c r="K17" s="1378"/>
      <c r="L17" s="1379"/>
      <c r="M17" s="1374"/>
      <c r="N17" s="1374"/>
      <c r="O17" s="1375"/>
      <c r="P17" s="1376"/>
      <c r="Q17" s="1374"/>
      <c r="R17" s="1374"/>
      <c r="S17" s="1380"/>
      <c r="T17" s="1381"/>
      <c r="U17" s="1382"/>
      <c r="V17" s="1374"/>
      <c r="W17" s="1374"/>
      <c r="X17" s="1375"/>
      <c r="Y17" s="1376"/>
      <c r="Z17" s="1374"/>
      <c r="AA17" s="1374"/>
      <c r="AB17" s="1383"/>
      <c r="AC17" s="1384"/>
      <c r="AD17" s="1385"/>
      <c r="AE17" s="1374"/>
      <c r="AF17" s="1374"/>
      <c r="AG17" s="1375"/>
      <c r="AH17" s="1376"/>
      <c r="AI17" s="1374"/>
      <c r="AJ17" s="1374"/>
      <c r="AK17" s="1386"/>
      <c r="AL17" s="1387"/>
      <c r="AM17" s="1388"/>
      <c r="AN17" s="1389"/>
      <c r="AO17" s="1390"/>
      <c r="AP17" s="1391"/>
      <c r="AQ17" s="162"/>
    </row>
    <row r="18" spans="1:43" ht="29.1" customHeight="1">
      <c r="A18" s="162"/>
      <c r="B18" s="1588" t="s">
        <v>360</v>
      </c>
      <c r="C18" s="1589"/>
      <c r="D18" s="1337">
        <v>0</v>
      </c>
      <c r="E18" s="1338">
        <v>0</v>
      </c>
      <c r="F18" s="1244">
        <v>0</v>
      </c>
      <c r="G18" s="1339">
        <v>0</v>
      </c>
      <c r="H18" s="1337">
        <v>0</v>
      </c>
      <c r="I18" s="1339">
        <v>0</v>
      </c>
      <c r="J18" s="1340">
        <f t="shared" ref="J18:K18" si="45">SUM(D18+F18+H18)</f>
        <v>0</v>
      </c>
      <c r="K18" s="1341">
        <f t="shared" si="45"/>
        <v>0</v>
      </c>
      <c r="L18" s="1342">
        <f t="shared" ref="L18:L22" si="46">J18-K18</f>
        <v>0</v>
      </c>
      <c r="M18" s="1337">
        <v>0</v>
      </c>
      <c r="N18" s="1338">
        <v>0</v>
      </c>
      <c r="O18" s="1244">
        <v>0</v>
      </c>
      <c r="P18" s="1339">
        <v>0</v>
      </c>
      <c r="Q18" s="1337">
        <v>0</v>
      </c>
      <c r="R18" s="1338">
        <v>0</v>
      </c>
      <c r="S18" s="1343">
        <f t="shared" ref="S18" si="47">SUM(M18+O18+Q18)</f>
        <v>0</v>
      </c>
      <c r="T18" s="1344">
        <f t="shared" ref="T18" si="48">SUM(N18+P18+R18)</f>
        <v>0</v>
      </c>
      <c r="U18" s="1345">
        <f t="shared" ref="U18" si="49">S18-T18</f>
        <v>0</v>
      </c>
      <c r="V18" s="1337">
        <v>0</v>
      </c>
      <c r="W18" s="1338">
        <v>0</v>
      </c>
      <c r="X18" s="1244">
        <v>0</v>
      </c>
      <c r="Y18" s="1339">
        <v>0</v>
      </c>
      <c r="Z18" s="1337">
        <v>0</v>
      </c>
      <c r="AA18" s="1338">
        <v>0</v>
      </c>
      <c r="AB18" s="1346">
        <f t="shared" ref="AB18" si="50">SUM(V18+X18+Z18)</f>
        <v>0</v>
      </c>
      <c r="AC18" s="1347">
        <f t="shared" ref="AC18" si="51">SUM(W18+Y18+AA18)</f>
        <v>0</v>
      </c>
      <c r="AD18" s="1348">
        <f t="shared" ref="AD18" si="52">AB18-AC18</f>
        <v>0</v>
      </c>
      <c r="AE18" s="1337">
        <v>0</v>
      </c>
      <c r="AF18" s="1338">
        <v>0</v>
      </c>
      <c r="AG18" s="1244">
        <v>0</v>
      </c>
      <c r="AH18" s="1339">
        <v>0</v>
      </c>
      <c r="AI18" s="1337">
        <v>0</v>
      </c>
      <c r="AJ18" s="1338">
        <v>0</v>
      </c>
      <c r="AK18" s="1349">
        <f t="shared" ref="AK18" si="53">SUM(AE18+AG18+AI18)</f>
        <v>0</v>
      </c>
      <c r="AL18" s="1350">
        <f t="shared" ref="AL18" si="54">SUM(AF18+AH18+AJ18)</f>
        <v>0</v>
      </c>
      <c r="AM18" s="1351">
        <f t="shared" ref="AM18" si="55">AK18-AL18</f>
        <v>0</v>
      </c>
      <c r="AN18" s="1244">
        <f t="shared" ref="AN18:AO18" si="56">SUM(J18+S18+AB18+AK18)</f>
        <v>0</v>
      </c>
      <c r="AO18" s="1352">
        <f t="shared" si="56"/>
        <v>0</v>
      </c>
      <c r="AP18" s="1353">
        <f t="shared" ref="AP18:AP22" si="57">AN18-AO18</f>
        <v>0</v>
      </c>
      <c r="AQ18" s="162"/>
    </row>
    <row r="19" spans="1:43" ht="29.1" customHeight="1">
      <c r="A19" s="162"/>
      <c r="B19" s="1578" t="s">
        <v>361</v>
      </c>
      <c r="C19" s="1590"/>
      <c r="D19" s="1252">
        <v>0</v>
      </c>
      <c r="E19" s="1251">
        <v>0</v>
      </c>
      <c r="F19" s="1242">
        <v>0</v>
      </c>
      <c r="G19" s="1243">
        <v>0</v>
      </c>
      <c r="H19" s="1252">
        <v>0</v>
      </c>
      <c r="I19" s="1243">
        <v>0</v>
      </c>
      <c r="J19" s="1245">
        <f t="shared" ref="J19:K19" si="58">SUM(D19+F19+H19)</f>
        <v>0</v>
      </c>
      <c r="K19" s="1246">
        <f t="shared" si="58"/>
        <v>0</v>
      </c>
      <c r="L19" s="1247">
        <f t="shared" si="46"/>
        <v>0</v>
      </c>
      <c r="M19" s="1252">
        <v>0</v>
      </c>
      <c r="N19" s="1251">
        <v>0</v>
      </c>
      <c r="O19" s="1242">
        <v>0</v>
      </c>
      <c r="P19" s="1243">
        <v>0</v>
      </c>
      <c r="Q19" s="1252">
        <v>0</v>
      </c>
      <c r="R19" s="1251">
        <v>0</v>
      </c>
      <c r="S19" s="1248">
        <f t="shared" ref="S19:T19" si="59">SUM(M19+O19+Q19)</f>
        <v>0</v>
      </c>
      <c r="T19" s="1249">
        <f t="shared" si="59"/>
        <v>0</v>
      </c>
      <c r="U19" s="1354">
        <f t="shared" ref="U19:U22" si="60">S19-T19</f>
        <v>0</v>
      </c>
      <c r="V19" s="1252">
        <v>0</v>
      </c>
      <c r="W19" s="1251">
        <v>0</v>
      </c>
      <c r="X19" s="1242">
        <v>0</v>
      </c>
      <c r="Y19" s="1243">
        <v>0</v>
      </c>
      <c r="Z19" s="1252">
        <v>0</v>
      </c>
      <c r="AA19" s="1251">
        <v>0</v>
      </c>
      <c r="AB19" s="1253">
        <f t="shared" ref="AB19:AC19" si="61">SUM(V19+X19+Z19)</f>
        <v>0</v>
      </c>
      <c r="AC19" s="1254">
        <f t="shared" si="61"/>
        <v>0</v>
      </c>
      <c r="AD19" s="1255">
        <f t="shared" ref="AD19:AD22" si="62">AB19-AC19</f>
        <v>0</v>
      </c>
      <c r="AE19" s="1252">
        <v>0</v>
      </c>
      <c r="AF19" s="1251">
        <v>0</v>
      </c>
      <c r="AG19" s="1242">
        <v>0</v>
      </c>
      <c r="AH19" s="1243">
        <v>0</v>
      </c>
      <c r="AI19" s="1252">
        <v>0</v>
      </c>
      <c r="AJ19" s="1251">
        <v>0</v>
      </c>
      <c r="AK19" s="1256">
        <f t="shared" ref="AK19:AL19" si="63">SUM(AE19+AG19+AI19)</f>
        <v>0</v>
      </c>
      <c r="AL19" s="1257">
        <f t="shared" si="63"/>
        <v>0</v>
      </c>
      <c r="AM19" s="1258">
        <f t="shared" ref="AM19:AM22" si="64">AK19-AL19</f>
        <v>0</v>
      </c>
      <c r="AN19" s="1242">
        <f t="shared" ref="AN19:AO19" si="65">SUM(J19+S19+AB19+AK19)</f>
        <v>0</v>
      </c>
      <c r="AO19" s="1259">
        <f t="shared" si="65"/>
        <v>0</v>
      </c>
      <c r="AP19" s="1260">
        <f t="shared" si="57"/>
        <v>0</v>
      </c>
      <c r="AQ19" s="162"/>
    </row>
    <row r="20" spans="1:43" ht="29.1" customHeight="1">
      <c r="A20" s="162"/>
      <c r="B20" s="1578" t="s">
        <v>362</v>
      </c>
      <c r="C20" s="1590"/>
      <c r="D20" s="1252">
        <v>0</v>
      </c>
      <c r="E20" s="1251">
        <v>0</v>
      </c>
      <c r="F20" s="1242">
        <v>0</v>
      </c>
      <c r="G20" s="1243">
        <v>0</v>
      </c>
      <c r="H20" s="1252">
        <v>0</v>
      </c>
      <c r="I20" s="1243">
        <v>0</v>
      </c>
      <c r="J20" s="1245">
        <f t="shared" ref="J20:K20" si="66">SUM(D20+F20+H20)</f>
        <v>0</v>
      </c>
      <c r="K20" s="1246">
        <f t="shared" si="66"/>
        <v>0</v>
      </c>
      <c r="L20" s="1247">
        <f t="shared" si="46"/>
        <v>0</v>
      </c>
      <c r="M20" s="1252">
        <v>0</v>
      </c>
      <c r="N20" s="1251">
        <v>0</v>
      </c>
      <c r="O20" s="1242">
        <v>0</v>
      </c>
      <c r="P20" s="1243">
        <v>0</v>
      </c>
      <c r="Q20" s="1252">
        <v>0</v>
      </c>
      <c r="R20" s="1251">
        <v>0</v>
      </c>
      <c r="S20" s="1248">
        <f t="shared" ref="S20:T20" si="67">SUM(M20+O20+Q20)</f>
        <v>0</v>
      </c>
      <c r="T20" s="1249">
        <f t="shared" si="67"/>
        <v>0</v>
      </c>
      <c r="U20" s="1354">
        <f t="shared" si="60"/>
        <v>0</v>
      </c>
      <c r="V20" s="1252">
        <v>0</v>
      </c>
      <c r="W20" s="1251">
        <v>0</v>
      </c>
      <c r="X20" s="1242">
        <v>0</v>
      </c>
      <c r="Y20" s="1243">
        <v>0</v>
      </c>
      <c r="Z20" s="1252">
        <v>0</v>
      </c>
      <c r="AA20" s="1251">
        <v>0</v>
      </c>
      <c r="AB20" s="1253">
        <f t="shared" ref="AB20:AC20" si="68">SUM(V20+X20+Z20)</f>
        <v>0</v>
      </c>
      <c r="AC20" s="1254">
        <f t="shared" si="68"/>
        <v>0</v>
      </c>
      <c r="AD20" s="1255">
        <f t="shared" si="62"/>
        <v>0</v>
      </c>
      <c r="AE20" s="1252">
        <v>0</v>
      </c>
      <c r="AF20" s="1251">
        <v>0</v>
      </c>
      <c r="AG20" s="1242">
        <v>0</v>
      </c>
      <c r="AH20" s="1243">
        <v>0</v>
      </c>
      <c r="AI20" s="1252">
        <v>0</v>
      </c>
      <c r="AJ20" s="1251">
        <v>0</v>
      </c>
      <c r="AK20" s="1256">
        <f t="shared" ref="AK20:AL20" si="69">SUM(AE20+AG20+AI20)</f>
        <v>0</v>
      </c>
      <c r="AL20" s="1257">
        <f t="shared" si="69"/>
        <v>0</v>
      </c>
      <c r="AM20" s="1258">
        <f t="shared" si="64"/>
        <v>0</v>
      </c>
      <c r="AN20" s="1242">
        <f t="shared" ref="AN20:AO20" si="70">SUM(J20+S20+AB20+AK20)</f>
        <v>0</v>
      </c>
      <c r="AO20" s="1259">
        <f t="shared" si="70"/>
        <v>0</v>
      </c>
      <c r="AP20" s="1260">
        <f t="shared" si="57"/>
        <v>0</v>
      </c>
      <c r="AQ20" s="162"/>
    </row>
    <row r="21" spans="1:43" ht="29.1" customHeight="1">
      <c r="A21" s="162"/>
      <c r="B21" s="1578" t="s">
        <v>363</v>
      </c>
      <c r="C21" s="1590"/>
      <c r="D21" s="1252">
        <v>0</v>
      </c>
      <c r="E21" s="1251">
        <v>0</v>
      </c>
      <c r="F21" s="1242">
        <v>0</v>
      </c>
      <c r="G21" s="1243">
        <v>0</v>
      </c>
      <c r="H21" s="1252">
        <v>0</v>
      </c>
      <c r="I21" s="1243">
        <v>0</v>
      </c>
      <c r="J21" s="1245">
        <f t="shared" ref="J21:K21" si="71">SUM(D21+F21+H21)</f>
        <v>0</v>
      </c>
      <c r="K21" s="1246">
        <f t="shared" si="71"/>
        <v>0</v>
      </c>
      <c r="L21" s="1247">
        <f t="shared" si="46"/>
        <v>0</v>
      </c>
      <c r="M21" s="1252">
        <v>0</v>
      </c>
      <c r="N21" s="1251">
        <v>0</v>
      </c>
      <c r="O21" s="1242">
        <v>0</v>
      </c>
      <c r="P21" s="1243">
        <v>0</v>
      </c>
      <c r="Q21" s="1252">
        <v>0</v>
      </c>
      <c r="R21" s="1251">
        <v>0</v>
      </c>
      <c r="S21" s="1248">
        <f t="shared" ref="S21:T21" si="72">SUM(M21+O21+Q21)</f>
        <v>0</v>
      </c>
      <c r="T21" s="1249">
        <f t="shared" si="72"/>
        <v>0</v>
      </c>
      <c r="U21" s="1354">
        <f t="shared" si="60"/>
        <v>0</v>
      </c>
      <c r="V21" s="1252">
        <v>0</v>
      </c>
      <c r="W21" s="1251">
        <v>0</v>
      </c>
      <c r="X21" s="1242">
        <v>0</v>
      </c>
      <c r="Y21" s="1243">
        <v>0</v>
      </c>
      <c r="Z21" s="1252">
        <v>0</v>
      </c>
      <c r="AA21" s="1251">
        <v>0</v>
      </c>
      <c r="AB21" s="1253">
        <f t="shared" ref="AB21:AC21" si="73">SUM(V21+X21+Z21)</f>
        <v>0</v>
      </c>
      <c r="AC21" s="1254">
        <f t="shared" si="73"/>
        <v>0</v>
      </c>
      <c r="AD21" s="1255">
        <f t="shared" si="62"/>
        <v>0</v>
      </c>
      <c r="AE21" s="1252">
        <v>0</v>
      </c>
      <c r="AF21" s="1251">
        <v>0</v>
      </c>
      <c r="AG21" s="1242">
        <v>0</v>
      </c>
      <c r="AH21" s="1243">
        <v>0</v>
      </c>
      <c r="AI21" s="1252">
        <v>0</v>
      </c>
      <c r="AJ21" s="1251">
        <v>0</v>
      </c>
      <c r="AK21" s="1256">
        <f t="shared" ref="AK21:AL21" si="74">SUM(AE21+AG21+AI21)</f>
        <v>0</v>
      </c>
      <c r="AL21" s="1257">
        <f t="shared" si="74"/>
        <v>0</v>
      </c>
      <c r="AM21" s="1258">
        <f t="shared" si="64"/>
        <v>0</v>
      </c>
      <c r="AN21" s="1242">
        <f t="shared" ref="AN21:AO21" si="75">SUM(J21+S21+AB21+AK21)</f>
        <v>0</v>
      </c>
      <c r="AO21" s="1259">
        <f t="shared" si="75"/>
        <v>0</v>
      </c>
      <c r="AP21" s="1260">
        <f t="shared" si="57"/>
        <v>0</v>
      </c>
      <c r="AQ21" s="162"/>
    </row>
    <row r="22" spans="1:43" ht="29.1" customHeight="1">
      <c r="A22" s="162"/>
      <c r="B22" s="1584" t="s">
        <v>364</v>
      </c>
      <c r="C22" s="1585"/>
      <c r="D22" s="1308">
        <v>0</v>
      </c>
      <c r="E22" s="1307">
        <v>0</v>
      </c>
      <c r="F22" s="1299">
        <v>0</v>
      </c>
      <c r="G22" s="1300">
        <v>0</v>
      </c>
      <c r="H22" s="1308">
        <v>0</v>
      </c>
      <c r="I22" s="1300">
        <v>0</v>
      </c>
      <c r="J22" s="1301">
        <f t="shared" ref="J22:K22" si="76">SUM(D22+F22+H22)</f>
        <v>0</v>
      </c>
      <c r="K22" s="1302">
        <f t="shared" si="76"/>
        <v>0</v>
      </c>
      <c r="L22" s="1303">
        <f t="shared" si="46"/>
        <v>0</v>
      </c>
      <c r="M22" s="1308">
        <v>0</v>
      </c>
      <c r="N22" s="1307">
        <v>0</v>
      </c>
      <c r="O22" s="1299">
        <v>0</v>
      </c>
      <c r="P22" s="1300">
        <v>0</v>
      </c>
      <c r="Q22" s="1308">
        <v>0</v>
      </c>
      <c r="R22" s="1307">
        <v>0</v>
      </c>
      <c r="S22" s="1304">
        <f t="shared" ref="S22:T22" si="77">SUM(M22+O22+Q22)</f>
        <v>0</v>
      </c>
      <c r="T22" s="1305">
        <f t="shared" si="77"/>
        <v>0</v>
      </c>
      <c r="U22" s="1355">
        <f t="shared" si="60"/>
        <v>0</v>
      </c>
      <c r="V22" s="1308">
        <v>0</v>
      </c>
      <c r="W22" s="1307">
        <v>0</v>
      </c>
      <c r="X22" s="1299">
        <v>0</v>
      </c>
      <c r="Y22" s="1300">
        <v>0</v>
      </c>
      <c r="Z22" s="1308">
        <v>0</v>
      </c>
      <c r="AA22" s="1307">
        <v>0</v>
      </c>
      <c r="AB22" s="1309">
        <f t="shared" ref="AB22:AC22" si="78">SUM(V22+X22+Z22)</f>
        <v>0</v>
      </c>
      <c r="AC22" s="1310">
        <f t="shared" si="78"/>
        <v>0</v>
      </c>
      <c r="AD22" s="1311">
        <f t="shared" si="62"/>
        <v>0</v>
      </c>
      <c r="AE22" s="1308">
        <v>0</v>
      </c>
      <c r="AF22" s="1307">
        <v>0</v>
      </c>
      <c r="AG22" s="1299">
        <v>0</v>
      </c>
      <c r="AH22" s="1300">
        <v>0</v>
      </c>
      <c r="AI22" s="1308">
        <v>0</v>
      </c>
      <c r="AJ22" s="1307">
        <v>0</v>
      </c>
      <c r="AK22" s="1312">
        <f t="shared" ref="AK22:AL22" si="79">SUM(AE22+AG22+AI22)</f>
        <v>0</v>
      </c>
      <c r="AL22" s="1313">
        <f t="shared" si="79"/>
        <v>0</v>
      </c>
      <c r="AM22" s="1314">
        <f t="shared" si="64"/>
        <v>0</v>
      </c>
      <c r="AN22" s="1299">
        <f t="shared" ref="AN22:AO22" si="80">SUM(J22+S22+AB22+AK22)</f>
        <v>0</v>
      </c>
      <c r="AO22" s="1315">
        <f t="shared" si="80"/>
        <v>0</v>
      </c>
      <c r="AP22" s="1316">
        <f t="shared" si="57"/>
        <v>0</v>
      </c>
      <c r="AQ22" s="162"/>
    </row>
    <row r="23" spans="1:43" ht="29.1" customHeight="1">
      <c r="A23" s="162"/>
      <c r="B23" s="1586" t="s">
        <v>365</v>
      </c>
      <c r="C23" s="1587"/>
      <c r="D23" s="1392"/>
      <c r="E23" s="1392"/>
      <c r="F23" s="1393"/>
      <c r="G23" s="1394"/>
      <c r="H23" s="1392"/>
      <c r="I23" s="1394"/>
      <c r="J23" s="1395"/>
      <c r="K23" s="1396"/>
      <c r="L23" s="1397"/>
      <c r="M23" s="1392"/>
      <c r="N23" s="1392"/>
      <c r="O23" s="1393"/>
      <c r="P23" s="1394"/>
      <c r="Q23" s="1392"/>
      <c r="R23" s="1392"/>
      <c r="S23" s="1398"/>
      <c r="T23" s="1399"/>
      <c r="U23" s="1400"/>
      <c r="V23" s="1392"/>
      <c r="W23" s="1392"/>
      <c r="X23" s="1393"/>
      <c r="Y23" s="1394"/>
      <c r="Z23" s="1392"/>
      <c r="AA23" s="1392"/>
      <c r="AB23" s="1401"/>
      <c r="AC23" s="1402"/>
      <c r="AD23" s="1403"/>
      <c r="AE23" s="1392"/>
      <c r="AF23" s="1392"/>
      <c r="AG23" s="1393"/>
      <c r="AH23" s="1394"/>
      <c r="AI23" s="1392"/>
      <c r="AJ23" s="1392"/>
      <c r="AK23" s="1404"/>
      <c r="AL23" s="1405"/>
      <c r="AM23" s="1406"/>
      <c r="AN23" s="1407"/>
      <c r="AO23" s="1408"/>
      <c r="AP23" s="1409"/>
      <c r="AQ23" s="162"/>
    </row>
    <row r="24" spans="1:43" ht="29.1" customHeight="1">
      <c r="A24" s="162"/>
      <c r="B24" s="1588" t="s">
        <v>366</v>
      </c>
      <c r="C24" s="1589"/>
      <c r="D24" s="1337">
        <v>0</v>
      </c>
      <c r="E24" s="1338">
        <v>0</v>
      </c>
      <c r="F24" s="1244">
        <v>0</v>
      </c>
      <c r="G24" s="1339">
        <v>0</v>
      </c>
      <c r="H24" s="1337">
        <v>0</v>
      </c>
      <c r="I24" s="1339">
        <v>0</v>
      </c>
      <c r="J24" s="1340">
        <f t="shared" ref="J24:K24" si="81">SUM(D24+F24+H24)</f>
        <v>0</v>
      </c>
      <c r="K24" s="1341">
        <f t="shared" si="81"/>
        <v>0</v>
      </c>
      <c r="L24" s="1342">
        <f t="shared" ref="L24:L27" si="82">J24-K24</f>
        <v>0</v>
      </c>
      <c r="M24" s="1337">
        <v>0</v>
      </c>
      <c r="N24" s="1338">
        <v>0</v>
      </c>
      <c r="O24" s="1244">
        <v>0</v>
      </c>
      <c r="P24" s="1339">
        <v>0</v>
      </c>
      <c r="Q24" s="1337">
        <v>0</v>
      </c>
      <c r="R24" s="1338">
        <v>0</v>
      </c>
      <c r="S24" s="1343">
        <f t="shared" ref="S24:T24" si="83">SUM(M24+O24+Q24)</f>
        <v>0</v>
      </c>
      <c r="T24" s="1344">
        <f t="shared" si="83"/>
        <v>0</v>
      </c>
      <c r="U24" s="1345">
        <f t="shared" ref="U24:U27" si="84">S24-T24</f>
        <v>0</v>
      </c>
      <c r="V24" s="1337">
        <v>0</v>
      </c>
      <c r="W24" s="1338">
        <v>0</v>
      </c>
      <c r="X24" s="1244">
        <v>0</v>
      </c>
      <c r="Y24" s="1339">
        <v>0</v>
      </c>
      <c r="Z24" s="1337">
        <v>0</v>
      </c>
      <c r="AA24" s="1338">
        <v>0</v>
      </c>
      <c r="AB24" s="1346">
        <f t="shared" ref="AB24:AC24" si="85">SUM(V24+X24+Z24)</f>
        <v>0</v>
      </c>
      <c r="AC24" s="1347">
        <f t="shared" si="85"/>
        <v>0</v>
      </c>
      <c r="AD24" s="1348">
        <f t="shared" ref="AD24:AD27" si="86">AB24-AC24</f>
        <v>0</v>
      </c>
      <c r="AE24" s="1337">
        <v>0</v>
      </c>
      <c r="AF24" s="1338">
        <v>0</v>
      </c>
      <c r="AG24" s="1244">
        <v>0</v>
      </c>
      <c r="AH24" s="1339">
        <v>0</v>
      </c>
      <c r="AI24" s="1337">
        <v>0</v>
      </c>
      <c r="AJ24" s="1338">
        <v>0</v>
      </c>
      <c r="AK24" s="1349">
        <f t="shared" ref="AK24:AL24" si="87">SUM(AE24+AG24+AI24)</f>
        <v>0</v>
      </c>
      <c r="AL24" s="1350">
        <f t="shared" si="87"/>
        <v>0</v>
      </c>
      <c r="AM24" s="1351">
        <f t="shared" ref="AM24:AM27" si="88">AK24-AL24</f>
        <v>0</v>
      </c>
      <c r="AN24" s="1244">
        <f t="shared" ref="AN24:AO24" si="89">SUM(J24+S24+AB24+AK24)</f>
        <v>0</v>
      </c>
      <c r="AO24" s="1352">
        <f t="shared" si="89"/>
        <v>0</v>
      </c>
      <c r="AP24" s="1353">
        <f t="shared" ref="AP24:AP27" si="90">AN24-AO24</f>
        <v>0</v>
      </c>
      <c r="AQ24" s="162"/>
    </row>
    <row r="25" spans="1:43" ht="29.1" customHeight="1">
      <c r="A25" s="162"/>
      <c r="B25" s="1578" t="s">
        <v>367</v>
      </c>
      <c r="C25" s="1590"/>
      <c r="D25" s="1252">
        <v>0</v>
      </c>
      <c r="E25" s="1251">
        <v>0</v>
      </c>
      <c r="F25" s="1242">
        <v>0</v>
      </c>
      <c r="G25" s="1243">
        <v>0</v>
      </c>
      <c r="H25" s="1252">
        <v>0</v>
      </c>
      <c r="I25" s="1243">
        <v>0</v>
      </c>
      <c r="J25" s="1245">
        <f t="shared" ref="J25:K25" si="91">SUM(D25+F25+H25)</f>
        <v>0</v>
      </c>
      <c r="K25" s="1246">
        <f t="shared" si="91"/>
        <v>0</v>
      </c>
      <c r="L25" s="1247">
        <f t="shared" si="82"/>
        <v>0</v>
      </c>
      <c r="M25" s="1252">
        <v>0</v>
      </c>
      <c r="N25" s="1251">
        <v>0</v>
      </c>
      <c r="O25" s="1242">
        <v>0</v>
      </c>
      <c r="P25" s="1243">
        <v>0</v>
      </c>
      <c r="Q25" s="1252">
        <v>0</v>
      </c>
      <c r="R25" s="1251">
        <v>0</v>
      </c>
      <c r="S25" s="1248">
        <f t="shared" ref="S25:T25" si="92">SUM(M25+O25+Q25)</f>
        <v>0</v>
      </c>
      <c r="T25" s="1249">
        <f t="shared" si="92"/>
        <v>0</v>
      </c>
      <c r="U25" s="1354">
        <f t="shared" si="84"/>
        <v>0</v>
      </c>
      <c r="V25" s="1252">
        <v>0</v>
      </c>
      <c r="W25" s="1251">
        <v>0</v>
      </c>
      <c r="X25" s="1242">
        <v>0</v>
      </c>
      <c r="Y25" s="1243">
        <v>0</v>
      </c>
      <c r="Z25" s="1252">
        <v>0</v>
      </c>
      <c r="AA25" s="1251">
        <v>0</v>
      </c>
      <c r="AB25" s="1253">
        <f t="shared" ref="AB25:AC25" si="93">SUM(V25+X25+Z25)</f>
        <v>0</v>
      </c>
      <c r="AC25" s="1254">
        <f t="shared" si="93"/>
        <v>0</v>
      </c>
      <c r="AD25" s="1255">
        <f t="shared" si="86"/>
        <v>0</v>
      </c>
      <c r="AE25" s="1252">
        <v>0</v>
      </c>
      <c r="AF25" s="1251">
        <v>0</v>
      </c>
      <c r="AG25" s="1242">
        <v>0</v>
      </c>
      <c r="AH25" s="1243">
        <v>0</v>
      </c>
      <c r="AI25" s="1252">
        <v>0</v>
      </c>
      <c r="AJ25" s="1251">
        <v>0</v>
      </c>
      <c r="AK25" s="1256">
        <f t="shared" ref="AK25:AL25" si="94">SUM(AE25+AG25+AI25)</f>
        <v>0</v>
      </c>
      <c r="AL25" s="1257">
        <f t="shared" si="94"/>
        <v>0</v>
      </c>
      <c r="AM25" s="1258">
        <f t="shared" si="88"/>
        <v>0</v>
      </c>
      <c r="AN25" s="1242">
        <f t="shared" ref="AN25:AO25" si="95">SUM(J25+S25+AB25+AK25)</f>
        <v>0</v>
      </c>
      <c r="AO25" s="1259">
        <f t="shared" si="95"/>
        <v>0</v>
      </c>
      <c r="AP25" s="1260">
        <f t="shared" si="90"/>
        <v>0</v>
      </c>
      <c r="AQ25" s="162"/>
    </row>
    <row r="26" spans="1:43" ht="29.1" customHeight="1">
      <c r="A26" s="162"/>
      <c r="B26" s="1578" t="s">
        <v>368</v>
      </c>
      <c r="C26" s="1590"/>
      <c r="D26" s="1252">
        <v>0</v>
      </c>
      <c r="E26" s="1251">
        <v>0</v>
      </c>
      <c r="F26" s="1242">
        <v>0</v>
      </c>
      <c r="G26" s="1243">
        <v>0</v>
      </c>
      <c r="H26" s="1252">
        <v>0</v>
      </c>
      <c r="I26" s="1243">
        <v>0</v>
      </c>
      <c r="J26" s="1245">
        <f t="shared" ref="J26:K26" si="96">SUM(D26+F26+H26)</f>
        <v>0</v>
      </c>
      <c r="K26" s="1246">
        <f t="shared" si="96"/>
        <v>0</v>
      </c>
      <c r="L26" s="1247">
        <f t="shared" si="82"/>
        <v>0</v>
      </c>
      <c r="M26" s="1252">
        <v>0</v>
      </c>
      <c r="N26" s="1251">
        <v>0</v>
      </c>
      <c r="O26" s="1242">
        <v>0</v>
      </c>
      <c r="P26" s="1243">
        <v>0</v>
      </c>
      <c r="Q26" s="1252">
        <v>0</v>
      </c>
      <c r="R26" s="1251">
        <v>0</v>
      </c>
      <c r="S26" s="1248">
        <f t="shared" ref="S26:T26" si="97">SUM(M26+O26+Q26)</f>
        <v>0</v>
      </c>
      <c r="T26" s="1249">
        <f t="shared" si="97"/>
        <v>0</v>
      </c>
      <c r="U26" s="1354">
        <f t="shared" si="84"/>
        <v>0</v>
      </c>
      <c r="V26" s="1252">
        <v>0</v>
      </c>
      <c r="W26" s="1251">
        <v>0</v>
      </c>
      <c r="X26" s="1242">
        <v>0</v>
      </c>
      <c r="Y26" s="1243">
        <v>0</v>
      </c>
      <c r="Z26" s="1252">
        <v>0</v>
      </c>
      <c r="AA26" s="1251">
        <v>0</v>
      </c>
      <c r="AB26" s="1253">
        <f t="shared" ref="AB26:AC26" si="98">SUM(V26+X26+Z26)</f>
        <v>0</v>
      </c>
      <c r="AC26" s="1254">
        <f t="shared" si="98"/>
        <v>0</v>
      </c>
      <c r="AD26" s="1255">
        <f t="shared" si="86"/>
        <v>0</v>
      </c>
      <c r="AE26" s="1252">
        <v>0</v>
      </c>
      <c r="AF26" s="1251">
        <v>0</v>
      </c>
      <c r="AG26" s="1242">
        <v>0</v>
      </c>
      <c r="AH26" s="1243">
        <v>0</v>
      </c>
      <c r="AI26" s="1252">
        <v>0</v>
      </c>
      <c r="AJ26" s="1251">
        <v>0</v>
      </c>
      <c r="AK26" s="1256">
        <f t="shared" ref="AK26:AL26" si="99">SUM(AE26+AG26+AI26)</f>
        <v>0</v>
      </c>
      <c r="AL26" s="1257">
        <f t="shared" si="99"/>
        <v>0</v>
      </c>
      <c r="AM26" s="1258">
        <f t="shared" si="88"/>
        <v>0</v>
      </c>
      <c r="AN26" s="1242">
        <f t="shared" ref="AN26:AO26" si="100">SUM(J26+S26+AB26+AK26)</f>
        <v>0</v>
      </c>
      <c r="AO26" s="1259">
        <f t="shared" si="100"/>
        <v>0</v>
      </c>
      <c r="AP26" s="1260">
        <f t="shared" si="90"/>
        <v>0</v>
      </c>
      <c r="AQ26" s="162"/>
    </row>
    <row r="27" spans="1:43" ht="29.1" customHeight="1">
      <c r="A27" s="162"/>
      <c r="B27" s="1578" t="s">
        <v>369</v>
      </c>
      <c r="C27" s="1590"/>
      <c r="D27" s="1252">
        <v>0</v>
      </c>
      <c r="E27" s="1251">
        <v>0</v>
      </c>
      <c r="F27" s="1242">
        <v>0</v>
      </c>
      <c r="G27" s="1243">
        <v>0</v>
      </c>
      <c r="H27" s="1252">
        <v>0</v>
      </c>
      <c r="I27" s="1243">
        <v>0</v>
      </c>
      <c r="J27" s="1245">
        <f t="shared" ref="J27:K27" si="101">SUM(D27+F27+H27)</f>
        <v>0</v>
      </c>
      <c r="K27" s="1246">
        <f t="shared" si="101"/>
        <v>0</v>
      </c>
      <c r="L27" s="1247">
        <f t="shared" si="82"/>
        <v>0</v>
      </c>
      <c r="M27" s="1252">
        <v>0</v>
      </c>
      <c r="N27" s="1251">
        <v>0</v>
      </c>
      <c r="O27" s="1242">
        <v>0</v>
      </c>
      <c r="P27" s="1243">
        <v>0</v>
      </c>
      <c r="Q27" s="1252">
        <v>0</v>
      </c>
      <c r="R27" s="1251">
        <v>0</v>
      </c>
      <c r="S27" s="1248">
        <f t="shared" ref="S27" si="102">SUM(M27+O27+Q27)</f>
        <v>0</v>
      </c>
      <c r="T27" s="1249">
        <f>SUM(N27+P27+R27)</f>
        <v>0</v>
      </c>
      <c r="U27" s="1354">
        <f t="shared" si="84"/>
        <v>0</v>
      </c>
      <c r="V27" s="1252">
        <v>0</v>
      </c>
      <c r="W27" s="1251">
        <v>0</v>
      </c>
      <c r="X27" s="1242">
        <v>0</v>
      </c>
      <c r="Y27" s="1243">
        <v>0</v>
      </c>
      <c r="Z27" s="1252">
        <v>0</v>
      </c>
      <c r="AA27" s="1251">
        <v>0</v>
      </c>
      <c r="AB27" s="1253">
        <f t="shared" ref="AB27:AC27" si="103">SUM(V27+X27+Z27)</f>
        <v>0</v>
      </c>
      <c r="AC27" s="1254">
        <f t="shared" si="103"/>
        <v>0</v>
      </c>
      <c r="AD27" s="1255">
        <f t="shared" si="86"/>
        <v>0</v>
      </c>
      <c r="AE27" s="1252">
        <v>0</v>
      </c>
      <c r="AF27" s="1251">
        <v>0</v>
      </c>
      <c r="AG27" s="1242">
        <v>0</v>
      </c>
      <c r="AH27" s="1243">
        <v>0</v>
      </c>
      <c r="AI27" s="1252">
        <v>0</v>
      </c>
      <c r="AJ27" s="1251">
        <v>0</v>
      </c>
      <c r="AK27" s="1256">
        <f t="shared" ref="AK27:AL27" si="104">SUM(AE27+AG27+AI27)</f>
        <v>0</v>
      </c>
      <c r="AL27" s="1257">
        <f t="shared" si="104"/>
        <v>0</v>
      </c>
      <c r="AM27" s="1258">
        <f t="shared" si="88"/>
        <v>0</v>
      </c>
      <c r="AN27" s="1242">
        <f t="shared" ref="AN27:AO27" si="105">SUM(J27+S27+AB27+AK27)</f>
        <v>0</v>
      </c>
      <c r="AO27" s="1259">
        <f t="shared" si="105"/>
        <v>0</v>
      </c>
      <c r="AP27" s="1260">
        <f t="shared" si="90"/>
        <v>0</v>
      </c>
      <c r="AQ27" s="162"/>
    </row>
    <row r="28" spans="1:43" ht="29.1" customHeight="1" thickBot="1">
      <c r="A28" s="162"/>
      <c r="B28" s="1584" t="s">
        <v>370</v>
      </c>
      <c r="C28" s="1585"/>
      <c r="D28" s="1308">
        <v>0</v>
      </c>
      <c r="E28" s="1307">
        <v>0</v>
      </c>
      <c r="F28" s="1299">
        <v>0</v>
      </c>
      <c r="G28" s="1300">
        <v>0</v>
      </c>
      <c r="H28" s="1308">
        <v>0</v>
      </c>
      <c r="I28" s="1300">
        <v>0</v>
      </c>
      <c r="J28" s="1301">
        <f t="shared" ref="J28" si="106">SUM(D28+F28+H28)</f>
        <v>0</v>
      </c>
      <c r="K28" s="1302">
        <f t="shared" ref="K28" si="107">SUM(E28+G28+I28)</f>
        <v>0</v>
      </c>
      <c r="L28" s="1303">
        <f t="shared" ref="L28" si="108">J28-K28</f>
        <v>0</v>
      </c>
      <c r="M28" s="1308">
        <v>0</v>
      </c>
      <c r="N28" s="1307">
        <v>0</v>
      </c>
      <c r="O28" s="1299">
        <v>0</v>
      </c>
      <c r="P28" s="1300">
        <v>0</v>
      </c>
      <c r="Q28" s="1308">
        <v>0</v>
      </c>
      <c r="R28" s="1307">
        <v>0</v>
      </c>
      <c r="S28" s="1304">
        <f t="shared" ref="S28" si="109">SUM(M28+O28+Q28)</f>
        <v>0</v>
      </c>
      <c r="T28" s="1305">
        <f>SUM(N28+P28+R28)</f>
        <v>0</v>
      </c>
      <c r="U28" s="1355">
        <f t="shared" ref="U28" si="110">S28-T28</f>
        <v>0</v>
      </c>
      <c r="V28" s="1308">
        <v>0</v>
      </c>
      <c r="W28" s="1307">
        <v>0</v>
      </c>
      <c r="X28" s="1299">
        <v>0</v>
      </c>
      <c r="Y28" s="1300">
        <v>0</v>
      </c>
      <c r="Z28" s="1308">
        <v>0</v>
      </c>
      <c r="AA28" s="1307">
        <v>0</v>
      </c>
      <c r="AB28" s="1309">
        <f t="shared" ref="AB28" si="111">SUM(V28+X28+Z28)</f>
        <v>0</v>
      </c>
      <c r="AC28" s="1310">
        <f t="shared" ref="AC28" si="112">SUM(W28+Y28+AA28)</f>
        <v>0</v>
      </c>
      <c r="AD28" s="1311">
        <f t="shared" ref="AD28" si="113">AB28-AC28</f>
        <v>0</v>
      </c>
      <c r="AE28" s="1308">
        <v>0</v>
      </c>
      <c r="AF28" s="1307">
        <v>0</v>
      </c>
      <c r="AG28" s="1299">
        <v>0</v>
      </c>
      <c r="AH28" s="1300">
        <v>0</v>
      </c>
      <c r="AI28" s="1308">
        <v>0</v>
      </c>
      <c r="AJ28" s="1307">
        <v>0</v>
      </c>
      <c r="AK28" s="1312">
        <f t="shared" ref="AK28" si="114">SUM(AE28+AG28+AI28)</f>
        <v>0</v>
      </c>
      <c r="AL28" s="1313">
        <f t="shared" ref="AL28" si="115">SUM(AF28+AH28+AJ28)</f>
        <v>0</v>
      </c>
      <c r="AM28" s="1314">
        <f t="shared" ref="AM28" si="116">AK28-AL28</f>
        <v>0</v>
      </c>
      <c r="AN28" s="1299">
        <f t="shared" ref="AN28" si="117">SUM(J28+S28+AB28+AK28)</f>
        <v>0</v>
      </c>
      <c r="AO28" s="1315">
        <f t="shared" ref="AO28" si="118">SUM(K28+T28+AC28+AL28)</f>
        <v>0</v>
      </c>
      <c r="AP28" s="1316">
        <f t="shared" ref="AP28" si="119">AN28-AO28</f>
        <v>0</v>
      </c>
      <c r="AQ28" s="162"/>
    </row>
    <row r="29" spans="1:43" ht="29.1" customHeight="1" thickTop="1" thickBot="1">
      <c r="A29" s="162"/>
      <c r="B29" s="1582" t="s">
        <v>192</v>
      </c>
      <c r="C29" s="1583"/>
      <c r="D29" s="474">
        <f t="shared" ref="D29:AO29" si="120">SUM(D9:D11,D13:D16,D18:D22,D24:D28)</f>
        <v>0</v>
      </c>
      <c r="E29" s="613">
        <f t="shared" si="120"/>
        <v>0</v>
      </c>
      <c r="F29" s="611">
        <f t="shared" si="120"/>
        <v>0</v>
      </c>
      <c r="G29" s="475">
        <f t="shared" si="120"/>
        <v>0</v>
      </c>
      <c r="H29" s="474">
        <f t="shared" si="120"/>
        <v>0</v>
      </c>
      <c r="I29" s="475">
        <f t="shared" si="120"/>
        <v>0</v>
      </c>
      <c r="J29" s="1410">
        <f t="shared" si="120"/>
        <v>0</v>
      </c>
      <c r="K29" s="1411">
        <f t="shared" si="120"/>
        <v>0</v>
      </c>
      <c r="L29" s="1412">
        <f t="shared" si="120"/>
        <v>0</v>
      </c>
      <c r="M29" s="474">
        <f t="shared" si="120"/>
        <v>0</v>
      </c>
      <c r="N29" s="613">
        <f t="shared" si="120"/>
        <v>0</v>
      </c>
      <c r="O29" s="611">
        <f t="shared" si="120"/>
        <v>0</v>
      </c>
      <c r="P29" s="475">
        <f t="shared" si="120"/>
        <v>0</v>
      </c>
      <c r="Q29" s="474">
        <f t="shared" si="120"/>
        <v>0</v>
      </c>
      <c r="R29" s="613">
        <f t="shared" si="120"/>
        <v>0</v>
      </c>
      <c r="S29" s="1413">
        <f t="shared" si="120"/>
        <v>0</v>
      </c>
      <c r="T29" s="1414">
        <f t="shared" si="120"/>
        <v>0</v>
      </c>
      <c r="U29" s="1415">
        <f>SUM(U9:U11,U13:U16,U18:U22,U24:U28)</f>
        <v>0</v>
      </c>
      <c r="V29" s="474">
        <f>SUM(V9:V11,V13:V16,V18:V22,V24:V28)</f>
        <v>0</v>
      </c>
      <c r="W29" s="613">
        <f t="shared" si="120"/>
        <v>0</v>
      </c>
      <c r="X29" s="611">
        <f t="shared" si="120"/>
        <v>0</v>
      </c>
      <c r="Y29" s="475">
        <f t="shared" si="120"/>
        <v>0</v>
      </c>
      <c r="Z29" s="474">
        <f t="shared" si="120"/>
        <v>0</v>
      </c>
      <c r="AA29" s="613">
        <f t="shared" si="120"/>
        <v>0</v>
      </c>
      <c r="AB29" s="1416">
        <f>SUM(AB9:AB11,AB13:AB16,AB18:AB22,AB24:AB28)</f>
        <v>0</v>
      </c>
      <c r="AC29" s="1417">
        <f>SUM(AC9:AC11,AC13:AC16,AC18:AC22,AC24:AC28)</f>
        <v>0</v>
      </c>
      <c r="AD29" s="1418">
        <f>SUM(AD9:AD11,AD13:AD16,AD18:AD22,AD24:AD28)</f>
        <v>0</v>
      </c>
      <c r="AE29" s="474">
        <f t="shared" si="120"/>
        <v>0</v>
      </c>
      <c r="AF29" s="613">
        <f>SUM(AF9:AF11,AF13:AF16,AF18:AF22,AF24:AF28)</f>
        <v>0</v>
      </c>
      <c r="AG29" s="611">
        <f>SUM(AG9:AG11,AG13:AG16,AG18:AG22,AG24:AG28)</f>
        <v>0</v>
      </c>
      <c r="AH29" s="475">
        <f t="shared" si="120"/>
        <v>0</v>
      </c>
      <c r="AI29" s="474">
        <f t="shared" si="120"/>
        <v>0</v>
      </c>
      <c r="AJ29" s="613">
        <f t="shared" si="120"/>
        <v>0</v>
      </c>
      <c r="AK29" s="1419">
        <f t="shared" si="120"/>
        <v>0</v>
      </c>
      <c r="AL29" s="1420">
        <f t="shared" si="120"/>
        <v>0</v>
      </c>
      <c r="AM29" s="1421">
        <f t="shared" si="120"/>
        <v>0</v>
      </c>
      <c r="AN29" s="1422">
        <f t="shared" si="120"/>
        <v>0</v>
      </c>
      <c r="AO29" s="1423">
        <f t="shared" si="120"/>
        <v>0</v>
      </c>
      <c r="AP29" s="1424">
        <f>SUM(AP9:AP11,AP13:AP16,AP18:AP22,AP24:AP28)</f>
        <v>0</v>
      </c>
      <c r="AQ29" s="162"/>
    </row>
    <row r="30" spans="1:43" ht="31.5" customHeight="1" thickTop="1" thickBot="1">
      <c r="B30" s="241"/>
      <c r="C30" s="241"/>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row>
    <row r="31" spans="1:43" ht="54.95" customHeight="1">
      <c r="B31" s="1595" t="s">
        <v>254</v>
      </c>
      <c r="C31" s="1596"/>
      <c r="D31" s="1320" t="s">
        <v>182</v>
      </c>
      <c r="E31" s="1321" t="s">
        <v>346</v>
      </c>
      <c r="F31" s="1322" t="s">
        <v>347</v>
      </c>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row>
    <row r="32" spans="1:43" ht="30" customHeight="1">
      <c r="B32" s="1591" t="s">
        <v>350</v>
      </c>
      <c r="C32" s="1592"/>
      <c r="D32" s="1323">
        <f>SUM(AN9:AN11)</f>
        <v>0</v>
      </c>
      <c r="E32" s="504">
        <f>SUM(AO9:AO11)</f>
        <v>0</v>
      </c>
      <c r="F32" s="1324">
        <f t="shared" ref="F32:F35" si="121">D32-E32</f>
        <v>0</v>
      </c>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row>
    <row r="33" spans="2:42" ht="30" customHeight="1">
      <c r="B33" s="1591" t="s">
        <v>354</v>
      </c>
      <c r="C33" s="1592"/>
      <c r="D33" s="1323">
        <f>SUM(AN13:AN16)</f>
        <v>0</v>
      </c>
      <c r="E33" s="504">
        <f>SUM(AO13:AO16)</f>
        <v>0</v>
      </c>
      <c r="F33" s="1324">
        <f t="shared" si="121"/>
        <v>0</v>
      </c>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row>
    <row r="34" spans="2:42" ht="30" customHeight="1">
      <c r="B34" s="1591" t="s">
        <v>359</v>
      </c>
      <c r="C34" s="1592"/>
      <c r="D34" s="1323">
        <f>SUM(AN18:AN22)</f>
        <v>0</v>
      </c>
      <c r="E34" s="504">
        <f>SUM(AO18:AO22)</f>
        <v>0</v>
      </c>
      <c r="F34" s="1324">
        <f t="shared" si="121"/>
        <v>0</v>
      </c>
      <c r="G34" s="240"/>
      <c r="H34" s="240"/>
      <c r="I34" s="240"/>
      <c r="J34" s="240"/>
      <c r="K34" s="240"/>
      <c r="L34" s="240"/>
      <c r="M34" s="240"/>
      <c r="N34" s="240"/>
      <c r="O34" s="240"/>
      <c r="P34" s="240"/>
      <c r="Q34" s="242"/>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row>
    <row r="35" spans="2:42" ht="30" customHeight="1" thickBot="1">
      <c r="B35" s="1593" t="s">
        <v>365</v>
      </c>
      <c r="C35" s="1594"/>
      <c r="D35" s="1325">
        <f>SUM(AN24:AN28)</f>
        <v>0</v>
      </c>
      <c r="E35" s="507">
        <f>SUM(AO24:AO28)</f>
        <v>0</v>
      </c>
      <c r="F35" s="1326">
        <f t="shared" si="121"/>
        <v>0</v>
      </c>
    </row>
    <row r="36" spans="2:42" ht="30" customHeight="1" thickTop="1" thickBot="1">
      <c r="B36" s="1582" t="s">
        <v>192</v>
      </c>
      <c r="C36" s="1583"/>
      <c r="D36" s="611">
        <f>SUM(D32:D35)</f>
        <v>0</v>
      </c>
      <c r="E36" s="509">
        <f>SUM(E32:E35)</f>
        <v>0</v>
      </c>
      <c r="F36" s="475">
        <f>D36-E36</f>
        <v>0</v>
      </c>
    </row>
    <row r="37" spans="2:42" ht="15" customHeight="1" thickTop="1"/>
  </sheetData>
  <mergeCells count="47">
    <mergeCell ref="AG6:AH6"/>
    <mergeCell ref="AI6:AJ6"/>
    <mergeCell ref="AK6:AM6"/>
    <mergeCell ref="AN6:AP6"/>
    <mergeCell ref="Q6:R6"/>
    <mergeCell ref="S6:U6"/>
    <mergeCell ref="V6:W6"/>
    <mergeCell ref="X6:Y6"/>
    <mergeCell ref="Z6:AA6"/>
    <mergeCell ref="AB6:AD6"/>
    <mergeCell ref="AE6:AF6"/>
    <mergeCell ref="B7:C7"/>
    <mergeCell ref="B6:C6"/>
    <mergeCell ref="B8:C8"/>
    <mergeCell ref="M6:N6"/>
    <mergeCell ref="O6:P6"/>
    <mergeCell ref="D6:E6"/>
    <mergeCell ref="F6:G6"/>
    <mergeCell ref="H6:I6"/>
    <mergeCell ref="J6:L6"/>
    <mergeCell ref="B9:C9"/>
    <mergeCell ref="B10:C10"/>
    <mergeCell ref="B11:C11"/>
    <mergeCell ref="B12:C12"/>
    <mergeCell ref="B13:C13"/>
    <mergeCell ref="B14:C14"/>
    <mergeCell ref="B15:C15"/>
    <mergeCell ref="B16:C16"/>
    <mergeCell ref="B17:C17"/>
    <mergeCell ref="B18:C18"/>
    <mergeCell ref="B19:C19"/>
    <mergeCell ref="B20:C20"/>
    <mergeCell ref="B21:C21"/>
    <mergeCell ref="B29:C29"/>
    <mergeCell ref="B31:C31"/>
    <mergeCell ref="B36:C36"/>
    <mergeCell ref="B22:C22"/>
    <mergeCell ref="B23:C23"/>
    <mergeCell ref="B24:C24"/>
    <mergeCell ref="B25:C25"/>
    <mergeCell ref="B26:C26"/>
    <mergeCell ref="B27:C27"/>
    <mergeCell ref="B28:C28"/>
    <mergeCell ref="B32:C32"/>
    <mergeCell ref="B33:C33"/>
    <mergeCell ref="B34:C34"/>
    <mergeCell ref="B35:C35"/>
  </mergeCells>
  <conditionalFormatting sqref="L8:L28 U8:U28 AD8:AD28 AM8:AM28 AP8:AP28">
    <cfRule type="cellIs" dxfId="1" priority="1" operator="lessThan">
      <formula>0</formula>
    </cfRule>
  </conditionalFormatting>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9"/>
  <sheetViews>
    <sheetView showGridLines="0" zoomScale="150" zoomScaleNormal="150" workbookViewId="0">
      <selection activeCell="A3" sqref="A3:XFD3"/>
    </sheetView>
  </sheetViews>
  <sheetFormatPr defaultColWidth="14.42578125" defaultRowHeight="15" customHeight="1"/>
  <cols>
    <col min="1" max="1" width="2.140625" style="143" customWidth="1"/>
    <col min="2" max="2" width="30" style="143" customWidth="1"/>
    <col min="3" max="3" width="17" style="143" customWidth="1"/>
    <col min="4" max="6" width="18.140625" style="143" customWidth="1"/>
    <col min="7" max="7" width="10.85546875" style="143" customWidth="1"/>
    <col min="8" max="8" width="11.140625" style="143" customWidth="1"/>
    <col min="9" max="11" width="10.85546875" style="143" customWidth="1"/>
    <col min="12" max="12" width="11.140625" style="143" customWidth="1"/>
    <col min="13" max="13" width="9.140625" style="143" customWidth="1"/>
    <col min="14" max="14" width="9" style="143" customWidth="1"/>
    <col min="15" max="15" width="12.42578125" style="143" customWidth="1"/>
    <col min="16" max="16" width="9" style="143" customWidth="1"/>
    <col min="17" max="17" width="9.140625" style="143" customWidth="1"/>
    <col min="18" max="18" width="3.42578125" style="143" customWidth="1"/>
    <col min="19" max="19" width="9" style="143" customWidth="1"/>
    <col min="20" max="20" width="10.85546875" style="143" customWidth="1"/>
    <col min="21" max="21" width="9.85546875" style="143" customWidth="1"/>
    <col min="22" max="22" width="9.140625" style="143" customWidth="1"/>
    <col min="23" max="23" width="9" style="143" customWidth="1"/>
    <col min="24" max="24" width="9.140625" style="143" customWidth="1"/>
    <col min="25" max="25" width="9" style="143" customWidth="1"/>
    <col min="26" max="26" width="9.140625" style="143" customWidth="1"/>
    <col min="27" max="16384" width="14.42578125" style="143"/>
  </cols>
  <sheetData>
    <row r="1" spans="1:42" s="236" customFormat="1" ht="15" customHeight="1"/>
    <row r="2" spans="1:42" s="236" customFormat="1" ht="45.95" customHeight="1"/>
    <row r="3" spans="1:42" s="877" customFormat="1" ht="30" customHeight="1">
      <c r="A3" s="237"/>
      <c r="B3" s="682" t="s">
        <v>371</v>
      </c>
      <c r="C3" s="1224"/>
      <c r="D3" s="1224"/>
      <c r="E3" s="1224"/>
      <c r="F3" s="1224"/>
      <c r="G3" s="1225"/>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row>
    <row r="4" spans="1:42" ht="30" customHeight="1" thickBot="1">
      <c r="B4" s="1425"/>
      <c r="C4" s="1426"/>
      <c r="D4" s="1426"/>
      <c r="E4" s="1426"/>
      <c r="F4" s="1426"/>
      <c r="G4" s="1426"/>
      <c r="H4" s="1427"/>
      <c r="I4" s="1427"/>
      <c r="P4" s="1081"/>
    </row>
    <row r="5" spans="1:42" ht="54.95" customHeight="1">
      <c r="B5" s="1626"/>
      <c r="C5" s="1627"/>
      <c r="D5" s="1428" t="s">
        <v>182</v>
      </c>
      <c r="E5" s="1429" t="s">
        <v>183</v>
      </c>
      <c r="F5" s="1430" t="s">
        <v>347</v>
      </c>
      <c r="G5" s="1431"/>
      <c r="H5" s="1431"/>
      <c r="I5" s="1431"/>
    </row>
    <row r="6" spans="1:42" ht="29.1" customHeight="1">
      <c r="B6" s="1628" t="s">
        <v>372</v>
      </c>
      <c r="C6" s="1616"/>
      <c r="D6" s="1432"/>
      <c r="E6" s="1433"/>
      <c r="F6" s="1434"/>
      <c r="G6" s="1435"/>
      <c r="H6" s="1435"/>
      <c r="I6" s="1435"/>
    </row>
    <row r="7" spans="1:42" ht="21.95" customHeight="1">
      <c r="B7" s="1436" t="s">
        <v>373</v>
      </c>
      <c r="C7" s="1437"/>
      <c r="D7" s="1340">
        <v>0</v>
      </c>
      <c r="E7" s="1341">
        <v>0</v>
      </c>
      <c r="F7" s="1342">
        <f>D7-E7</f>
        <v>0</v>
      </c>
      <c r="G7" s="1438"/>
      <c r="H7" s="1438"/>
      <c r="I7" s="1438"/>
    </row>
    <row r="8" spans="1:42" ht="21.95" customHeight="1">
      <c r="B8" s="1439" t="s">
        <v>374</v>
      </c>
      <c r="C8" s="1440"/>
      <c r="D8" s="1245">
        <v>0</v>
      </c>
      <c r="E8" s="1246">
        <v>0</v>
      </c>
      <c r="F8" s="1247">
        <f t="shared" ref="F8:F10" si="0">D8-E8</f>
        <v>0</v>
      </c>
      <c r="G8" s="1438"/>
      <c r="H8" s="1438"/>
      <c r="I8" s="1438"/>
    </row>
    <row r="9" spans="1:42" ht="21.95" customHeight="1">
      <c r="B9" s="1441" t="s">
        <v>375</v>
      </c>
      <c r="C9" s="1442"/>
      <c r="D9" s="1245">
        <v>0</v>
      </c>
      <c r="E9" s="1246">
        <v>0</v>
      </c>
      <c r="F9" s="1247">
        <f t="shared" si="0"/>
        <v>0</v>
      </c>
      <c r="G9" s="1438"/>
      <c r="H9" s="1438"/>
      <c r="I9" s="1438"/>
    </row>
    <row r="10" spans="1:42" ht="21.95" customHeight="1">
      <c r="B10" s="1439" t="s">
        <v>376</v>
      </c>
      <c r="C10" s="1440"/>
      <c r="D10" s="1245">
        <v>0</v>
      </c>
      <c r="E10" s="1246">
        <v>0</v>
      </c>
      <c r="F10" s="1247">
        <f t="shared" si="0"/>
        <v>0</v>
      </c>
      <c r="G10" s="1438"/>
      <c r="H10" s="1438"/>
      <c r="I10" s="1438"/>
    </row>
    <row r="11" spans="1:42" ht="21.95" customHeight="1">
      <c r="B11" s="1443" t="s">
        <v>377</v>
      </c>
      <c r="C11" s="1444"/>
      <c r="D11" s="1301">
        <v>0</v>
      </c>
      <c r="E11" s="1302">
        <v>0</v>
      </c>
      <c r="F11" s="1303">
        <f>D11-E11</f>
        <v>0</v>
      </c>
      <c r="G11" s="1438"/>
      <c r="H11" s="1438"/>
      <c r="I11" s="1438"/>
    </row>
    <row r="12" spans="1:42" ht="29.1" customHeight="1">
      <c r="B12" s="1625" t="s">
        <v>378</v>
      </c>
      <c r="C12" s="1616"/>
      <c r="D12" s="1621"/>
      <c r="E12" s="1618"/>
      <c r="F12" s="1445"/>
      <c r="G12" s="1438"/>
      <c r="H12" s="1438"/>
      <c r="I12" s="1438"/>
    </row>
    <row r="13" spans="1:42" ht="21.95" customHeight="1">
      <c r="B13" s="1441" t="s">
        <v>379</v>
      </c>
      <c r="C13" s="1442"/>
      <c r="D13" s="1340">
        <v>0</v>
      </c>
      <c r="E13" s="1341">
        <v>0</v>
      </c>
      <c r="F13" s="1342">
        <v>0</v>
      </c>
      <c r="G13" s="1438"/>
      <c r="H13" s="1438"/>
      <c r="I13" s="1438"/>
    </row>
    <row r="14" spans="1:42" ht="21.95" customHeight="1">
      <c r="B14" s="1443" t="s">
        <v>380</v>
      </c>
      <c r="C14" s="1444"/>
      <c r="D14" s="1301">
        <v>0</v>
      </c>
      <c r="E14" s="1302">
        <v>0</v>
      </c>
      <c r="F14" s="1303">
        <f>SUM(S6:S8,S10:S13,S15:S19,S21:S25)</f>
        <v>0</v>
      </c>
      <c r="G14" s="1438"/>
      <c r="H14" s="1438"/>
      <c r="I14" s="1438"/>
    </row>
    <row r="15" spans="1:42" ht="29.1" customHeight="1">
      <c r="B15" s="1622" t="s">
        <v>381</v>
      </c>
      <c r="C15" s="1623"/>
      <c r="D15" s="1624"/>
      <c r="E15" s="1618"/>
      <c r="F15" s="1446"/>
    </row>
    <row r="16" spans="1:42" ht="21.95" customHeight="1">
      <c r="B16" s="1613" t="s">
        <v>382</v>
      </c>
      <c r="C16" s="1614"/>
      <c r="D16" s="1340">
        <v>0</v>
      </c>
      <c r="E16" s="1341">
        <v>0</v>
      </c>
      <c r="F16" s="1342">
        <f t="shared" ref="F16:F19" si="1">D16-E16</f>
        <v>0</v>
      </c>
    </row>
    <row r="17" spans="1:6" ht="21.95" customHeight="1">
      <c r="B17" s="1605" t="s">
        <v>383</v>
      </c>
      <c r="C17" s="1606"/>
      <c r="D17" s="1245">
        <v>0</v>
      </c>
      <c r="E17" s="1246">
        <v>0</v>
      </c>
      <c r="F17" s="1247">
        <f t="shared" si="1"/>
        <v>0</v>
      </c>
    </row>
    <row r="18" spans="1:6" ht="21.95" customHeight="1">
      <c r="B18" s="1605" t="s">
        <v>384</v>
      </c>
      <c r="C18" s="1606"/>
      <c r="D18" s="1245">
        <v>0</v>
      </c>
      <c r="E18" s="1246">
        <v>0</v>
      </c>
      <c r="F18" s="1247">
        <f t="shared" si="1"/>
        <v>0</v>
      </c>
    </row>
    <row r="19" spans="1:6" ht="21.95" customHeight="1">
      <c r="B19" s="1607" t="s">
        <v>385</v>
      </c>
      <c r="C19" s="1608"/>
      <c r="D19" s="1301">
        <v>0</v>
      </c>
      <c r="E19" s="1302">
        <v>0</v>
      </c>
      <c r="F19" s="1303">
        <f t="shared" si="1"/>
        <v>0</v>
      </c>
    </row>
    <row r="20" spans="1:6" ht="29.1" customHeight="1">
      <c r="B20" s="1620" t="s">
        <v>386</v>
      </c>
      <c r="C20" s="1616"/>
      <c r="D20" s="1619"/>
      <c r="E20" s="1618"/>
      <c r="F20" s="1447"/>
    </row>
    <row r="21" spans="1:6" ht="21.95" customHeight="1">
      <c r="B21" s="1613" t="s">
        <v>187</v>
      </c>
      <c r="C21" s="1614"/>
      <c r="D21" s="1340">
        <v>0</v>
      </c>
      <c r="E21" s="1341">
        <v>0</v>
      </c>
      <c r="F21" s="1342">
        <f t="shared" ref="F21:F23" si="2">D21-E21</f>
        <v>0</v>
      </c>
    </row>
    <row r="22" spans="1:6" ht="21.95" customHeight="1">
      <c r="B22" s="1605" t="s">
        <v>387</v>
      </c>
      <c r="C22" s="1606"/>
      <c r="D22" s="1245">
        <v>0</v>
      </c>
      <c r="E22" s="1246">
        <v>0</v>
      </c>
      <c r="F22" s="1247">
        <f t="shared" si="2"/>
        <v>0</v>
      </c>
    </row>
    <row r="23" spans="1:6" ht="21.95" customHeight="1">
      <c r="B23" s="1607" t="s">
        <v>388</v>
      </c>
      <c r="C23" s="1608"/>
      <c r="D23" s="1301">
        <v>0</v>
      </c>
      <c r="E23" s="1302">
        <v>0</v>
      </c>
      <c r="F23" s="1303">
        <f t="shared" si="2"/>
        <v>0</v>
      </c>
    </row>
    <row r="24" spans="1:6" ht="29.1" customHeight="1">
      <c r="B24" s="1615" t="s">
        <v>365</v>
      </c>
      <c r="C24" s="1616"/>
      <c r="D24" s="1617"/>
      <c r="E24" s="1618"/>
      <c r="F24" s="1448"/>
    </row>
    <row r="25" spans="1:6" ht="21.95" customHeight="1">
      <c r="B25" s="1613" t="s">
        <v>389</v>
      </c>
      <c r="C25" s="1614"/>
      <c r="D25" s="1340">
        <v>0</v>
      </c>
      <c r="E25" s="1341">
        <v>0</v>
      </c>
      <c r="F25" s="1342">
        <f t="shared" ref="F25:F29" si="3">D25-E25</f>
        <v>0</v>
      </c>
    </row>
    <row r="26" spans="1:6" ht="21.95" customHeight="1">
      <c r="B26" s="1605" t="s">
        <v>390</v>
      </c>
      <c r="C26" s="1606"/>
      <c r="D26" s="1245">
        <v>0</v>
      </c>
      <c r="E26" s="1246">
        <v>0</v>
      </c>
      <c r="F26" s="1247">
        <f t="shared" si="3"/>
        <v>0</v>
      </c>
    </row>
    <row r="27" spans="1:6" ht="21.95" customHeight="1">
      <c r="B27" s="1605" t="s">
        <v>391</v>
      </c>
      <c r="C27" s="1606"/>
      <c r="D27" s="1245">
        <v>0</v>
      </c>
      <c r="E27" s="1246">
        <v>0</v>
      </c>
      <c r="F27" s="1247">
        <f t="shared" si="3"/>
        <v>0</v>
      </c>
    </row>
    <row r="28" spans="1:6" ht="21.95" customHeight="1">
      <c r="B28" s="1605" t="s">
        <v>392</v>
      </c>
      <c r="C28" s="1606"/>
      <c r="D28" s="1245">
        <v>0</v>
      </c>
      <c r="E28" s="1246">
        <v>0</v>
      </c>
      <c r="F28" s="1247">
        <f t="shared" si="3"/>
        <v>0</v>
      </c>
    </row>
    <row r="29" spans="1:6" ht="21.95" customHeight="1" thickBot="1">
      <c r="B29" s="1607" t="s">
        <v>329</v>
      </c>
      <c r="C29" s="1608"/>
      <c r="D29" s="1301">
        <v>0</v>
      </c>
      <c r="E29" s="1302">
        <v>0</v>
      </c>
      <c r="F29" s="1303">
        <f t="shared" si="3"/>
        <v>0</v>
      </c>
    </row>
    <row r="30" spans="1:6" ht="32.1" customHeight="1" thickTop="1" thickBot="1">
      <c r="A30" s="162"/>
      <c r="B30" s="1609" t="s">
        <v>192</v>
      </c>
      <c r="C30" s="1610"/>
      <c r="D30" s="1410">
        <f>SUM(D7:D11,D13:D14,D16:D19,D21:D23,D25:D29)</f>
        <v>0</v>
      </c>
      <c r="E30" s="1411">
        <f>SUM(E7:E11,E13:E14,E16:E19,E21:E23,E25:E29)</f>
        <v>0</v>
      </c>
      <c r="F30" s="1412">
        <f>SUM(F7:F11,F13:F14,F16:F19,F21:F23,F25:F29)</f>
        <v>0</v>
      </c>
    </row>
    <row r="31" spans="1:6" ht="31.5" customHeight="1" thickTop="1" thickBot="1">
      <c r="B31" s="1449"/>
      <c r="C31" s="1449"/>
      <c r="D31" s="879"/>
      <c r="E31" s="879"/>
      <c r="F31" s="879"/>
    </row>
    <row r="32" spans="1:6" ht="54.95" customHeight="1">
      <c r="B32" s="1611" t="s">
        <v>193</v>
      </c>
      <c r="C32" s="1612"/>
      <c r="D32" s="1450" t="s">
        <v>182</v>
      </c>
      <c r="E32" s="1451" t="s">
        <v>183</v>
      </c>
      <c r="F32" s="1452" t="s">
        <v>347</v>
      </c>
    </row>
    <row r="33" spans="1:7" ht="30" customHeight="1">
      <c r="B33" s="1591" t="s">
        <v>372</v>
      </c>
      <c r="C33" s="1592"/>
      <c r="D33" s="1323">
        <f>SUM(D7:D11)</f>
        <v>0</v>
      </c>
      <c r="E33" s="504">
        <f>SUM(E7:E11)</f>
        <v>0</v>
      </c>
      <c r="F33" s="1324">
        <f t="shared" ref="F33:F38" si="4">D33-E33</f>
        <v>0</v>
      </c>
    </row>
    <row r="34" spans="1:7" ht="30" customHeight="1">
      <c r="B34" s="1591" t="s">
        <v>378</v>
      </c>
      <c r="C34" s="1592"/>
      <c r="D34" s="1323">
        <f>SUM(D13:D14)</f>
        <v>0</v>
      </c>
      <c r="E34" s="504">
        <f>SUM(E13:E14)</f>
        <v>0</v>
      </c>
      <c r="F34" s="1324">
        <f t="shared" si="4"/>
        <v>0</v>
      </c>
    </row>
    <row r="35" spans="1:7" ht="30" customHeight="1">
      <c r="B35" s="1591" t="s">
        <v>381</v>
      </c>
      <c r="C35" s="1592"/>
      <c r="D35" s="1323">
        <f>SUM(D16:D19)</f>
        <v>0</v>
      </c>
      <c r="E35" s="504">
        <f>SUM(E16:E19)</f>
        <v>0</v>
      </c>
      <c r="F35" s="1324">
        <f t="shared" si="4"/>
        <v>0</v>
      </c>
    </row>
    <row r="36" spans="1:7" ht="30" customHeight="1">
      <c r="B36" s="1591" t="s">
        <v>386</v>
      </c>
      <c r="C36" s="1592"/>
      <c r="D36" s="1323">
        <f>SUM(D21:D23)</f>
        <v>0</v>
      </c>
      <c r="E36" s="504">
        <f>SUM(E21:E23)</f>
        <v>0</v>
      </c>
      <c r="F36" s="1324">
        <f t="shared" si="4"/>
        <v>0</v>
      </c>
    </row>
    <row r="37" spans="1:7" ht="30" customHeight="1" thickBot="1">
      <c r="B37" s="1593" t="s">
        <v>365</v>
      </c>
      <c r="C37" s="1594"/>
      <c r="D37" s="1325">
        <f>SUM(D25:D29)</f>
        <v>0</v>
      </c>
      <c r="E37" s="507">
        <f>SUM(E25:E29)</f>
        <v>0</v>
      </c>
      <c r="F37" s="1326">
        <f t="shared" si="4"/>
        <v>0</v>
      </c>
    </row>
    <row r="38" spans="1:7" ht="30" customHeight="1" thickTop="1" thickBot="1">
      <c r="A38" s="162"/>
      <c r="B38" s="1582" t="s">
        <v>192</v>
      </c>
      <c r="C38" s="1583"/>
      <c r="D38" s="611">
        <f>SUM(D33:D37)</f>
        <v>0</v>
      </c>
      <c r="E38" s="509">
        <f>SUM(E33:E37)</f>
        <v>0</v>
      </c>
      <c r="F38" s="475">
        <f t="shared" si="4"/>
        <v>0</v>
      </c>
      <c r="G38" s="162"/>
    </row>
    <row r="39" spans="1:7" ht="15" customHeight="1" thickTop="1">
      <c r="B39" s="162"/>
      <c r="C39" s="162"/>
      <c r="D39" s="162"/>
      <c r="E39" s="162"/>
      <c r="F39" s="162"/>
    </row>
  </sheetData>
  <mergeCells count="30">
    <mergeCell ref="D12:E12"/>
    <mergeCell ref="B15:C15"/>
    <mergeCell ref="D15:E15"/>
    <mergeCell ref="B12:C12"/>
    <mergeCell ref="B5:C5"/>
    <mergeCell ref="B6:C6"/>
    <mergeCell ref="B16:C16"/>
    <mergeCell ref="B17:C17"/>
    <mergeCell ref="B18:C18"/>
    <mergeCell ref="B19:C19"/>
    <mergeCell ref="D20:E20"/>
    <mergeCell ref="B20:C20"/>
    <mergeCell ref="B21:C21"/>
    <mergeCell ref="B22:C22"/>
    <mergeCell ref="B23:C23"/>
    <mergeCell ref="B24:C24"/>
    <mergeCell ref="D24:E24"/>
    <mergeCell ref="B25:C25"/>
    <mergeCell ref="B34:C34"/>
    <mergeCell ref="B35:C35"/>
    <mergeCell ref="B36:C36"/>
    <mergeCell ref="B37:C37"/>
    <mergeCell ref="B38:C38"/>
    <mergeCell ref="B26:C26"/>
    <mergeCell ref="B27:C27"/>
    <mergeCell ref="B28:C28"/>
    <mergeCell ref="B29:C29"/>
    <mergeCell ref="B30:C30"/>
    <mergeCell ref="B32:C32"/>
    <mergeCell ref="B33:C33"/>
  </mergeCells>
  <conditionalFormatting sqref="F7:F29">
    <cfRule type="cellIs" dxfId="0" priority="1" operator="lessThan">
      <formula>0</formula>
    </cfRule>
  </conditionalFormatting>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5834-9330-4BC4-97EF-0EE1911C66CE}">
  <dimension ref="B1:AA54"/>
  <sheetViews>
    <sheetView zoomScale="150" zoomScaleNormal="150" workbookViewId="0">
      <selection activeCell="D29" sqref="D29"/>
    </sheetView>
  </sheetViews>
  <sheetFormatPr defaultColWidth="8.85546875" defaultRowHeight="15"/>
  <cols>
    <col min="1" max="1" width="2.42578125" customWidth="1"/>
    <col min="2" max="2" width="118.42578125" style="1473" customWidth="1"/>
    <col min="3" max="3" width="17.7109375" bestFit="1" customWidth="1"/>
    <col min="4" max="4" width="9" style="1477"/>
  </cols>
  <sheetData>
    <row r="1" spans="2:27" s="1217" customFormat="1" ht="63.95" customHeight="1">
      <c r="B1" s="1471"/>
      <c r="D1" s="1474"/>
    </row>
    <row r="2" spans="2:27" s="1222" customFormat="1" ht="30" customHeight="1">
      <c r="B2" s="142" t="s">
        <v>17</v>
      </c>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221"/>
    </row>
    <row r="3" spans="2:27" s="10" customFormat="1" ht="30" customHeight="1">
      <c r="B3" s="1460"/>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2"/>
    </row>
    <row r="4" spans="2:27" s="3" customFormat="1" ht="23.1" customHeight="1">
      <c r="B4" s="1470" t="s">
        <v>18</v>
      </c>
      <c r="C4" s="1470"/>
      <c r="D4" s="178"/>
      <c r="E4" s="143"/>
      <c r="F4" s="143"/>
      <c r="G4" s="143"/>
      <c r="H4" s="143"/>
      <c r="I4" s="143"/>
      <c r="J4" s="143"/>
      <c r="K4" s="143"/>
      <c r="L4" s="143"/>
      <c r="M4" s="143"/>
      <c r="N4" s="143"/>
      <c r="O4" s="143"/>
      <c r="P4" s="143"/>
      <c r="Q4" s="143"/>
      <c r="R4" s="143"/>
      <c r="S4" s="143"/>
      <c r="T4" s="143"/>
      <c r="U4" s="143"/>
      <c r="V4" s="143"/>
      <c r="W4" s="143"/>
      <c r="X4" s="143"/>
      <c r="Y4" s="143"/>
      <c r="Z4" s="143"/>
    </row>
    <row r="5" spans="2:27" s="3" customFormat="1" ht="18.75" customHeight="1">
      <c r="B5" s="144" t="s">
        <v>19</v>
      </c>
      <c r="C5" s="145">
        <v>100000000</v>
      </c>
      <c r="D5" s="1475" t="s">
        <v>20</v>
      </c>
      <c r="E5" s="143"/>
      <c r="F5" s="143"/>
      <c r="G5" s="143"/>
      <c r="H5" s="143"/>
      <c r="I5" s="143"/>
      <c r="J5" s="143"/>
      <c r="K5" s="143"/>
      <c r="L5" s="143"/>
      <c r="M5" s="143"/>
      <c r="N5" s="143"/>
      <c r="O5" s="143"/>
      <c r="P5" s="143"/>
      <c r="Q5" s="143"/>
      <c r="R5" s="143"/>
      <c r="S5" s="143"/>
      <c r="T5" s="143"/>
      <c r="U5" s="143"/>
      <c r="V5" s="143"/>
      <c r="W5" s="143"/>
      <c r="X5" s="143"/>
      <c r="Y5" s="143"/>
      <c r="Z5" s="143"/>
    </row>
    <row r="6" spans="2:27" s="3" customFormat="1" ht="18.75" customHeight="1">
      <c r="B6" s="144" t="s">
        <v>21</v>
      </c>
      <c r="C6" s="146">
        <f>C5*3</f>
        <v>300000000</v>
      </c>
      <c r="D6" s="178"/>
      <c r="E6" s="143"/>
      <c r="F6" s="143"/>
      <c r="G6" s="143"/>
      <c r="H6" s="143"/>
      <c r="I6" s="143"/>
      <c r="J6" s="143"/>
      <c r="K6" s="143"/>
      <c r="L6" s="143"/>
      <c r="M6" s="143"/>
      <c r="N6" s="143"/>
      <c r="O6" s="143"/>
      <c r="P6" s="143"/>
      <c r="Q6" s="143"/>
      <c r="R6" s="143"/>
      <c r="S6" s="143"/>
      <c r="T6" s="143"/>
      <c r="U6" s="143"/>
      <c r="V6" s="143"/>
      <c r="W6" s="143"/>
      <c r="X6" s="143"/>
      <c r="Y6" s="143"/>
      <c r="Z6" s="143"/>
    </row>
    <row r="7" spans="2:27" s="3" customFormat="1" ht="18.75" customHeight="1">
      <c r="B7" s="144" t="s">
        <v>22</v>
      </c>
      <c r="C7" s="145">
        <v>0</v>
      </c>
      <c r="D7" s="1475" t="s">
        <v>20</v>
      </c>
      <c r="E7" s="143"/>
      <c r="F7" s="143"/>
      <c r="G7" s="143"/>
      <c r="H7" s="143"/>
      <c r="I7" s="143"/>
      <c r="J7" s="143"/>
      <c r="K7" s="143"/>
      <c r="L7" s="143"/>
      <c r="M7" s="143"/>
      <c r="N7" s="143"/>
      <c r="O7" s="143"/>
      <c r="P7" s="143"/>
      <c r="Q7" s="143"/>
      <c r="R7" s="143"/>
      <c r="S7" s="143"/>
      <c r="T7" s="143"/>
      <c r="U7" s="143"/>
      <c r="V7" s="143"/>
      <c r="W7" s="143"/>
      <c r="X7" s="143"/>
      <c r="Y7" s="143"/>
      <c r="Z7" s="143"/>
    </row>
    <row r="8" spans="2:27" s="3" customFormat="1" ht="18.75" customHeight="1">
      <c r="B8" s="144" t="s">
        <v>23</v>
      </c>
      <c r="C8" s="146">
        <f>C6-C7</f>
        <v>300000000</v>
      </c>
      <c r="D8" s="180"/>
      <c r="E8" s="143"/>
      <c r="F8" s="143"/>
      <c r="G8" s="143"/>
      <c r="H8" s="143"/>
      <c r="I8" s="143"/>
      <c r="J8" s="143"/>
      <c r="K8" s="143"/>
      <c r="L8" s="143"/>
      <c r="M8" s="143"/>
      <c r="N8" s="143"/>
      <c r="O8" s="143"/>
      <c r="P8" s="143"/>
      <c r="Q8" s="143"/>
      <c r="R8" s="143"/>
      <c r="S8" s="143"/>
      <c r="T8" s="143"/>
      <c r="U8" s="143"/>
      <c r="V8" s="143"/>
      <c r="W8" s="143"/>
      <c r="X8" s="143"/>
      <c r="Y8" s="143"/>
      <c r="Z8" s="143"/>
    </row>
    <row r="9" spans="2:27" s="3" customFormat="1" ht="18.75" customHeight="1">
      <c r="B9" s="144" t="s">
        <v>24</v>
      </c>
      <c r="C9" s="145">
        <v>480000</v>
      </c>
      <c r="D9" s="1476" t="s">
        <v>20</v>
      </c>
      <c r="E9" s="143"/>
      <c r="F9" s="143"/>
      <c r="G9" s="143"/>
      <c r="H9" s="143"/>
      <c r="I9" s="143"/>
      <c r="J9" s="143"/>
      <c r="K9" s="143"/>
      <c r="L9" s="143"/>
      <c r="M9" s="143"/>
      <c r="N9" s="143"/>
      <c r="O9" s="143"/>
      <c r="P9" s="143"/>
      <c r="Q9" s="143"/>
      <c r="R9" s="143"/>
      <c r="S9" s="143"/>
      <c r="T9" s="143"/>
      <c r="U9" s="143"/>
      <c r="V9" s="143"/>
      <c r="W9" s="143"/>
      <c r="X9" s="143"/>
      <c r="Y9" s="143"/>
      <c r="Z9" s="143"/>
    </row>
    <row r="10" spans="2:27" s="3" customFormat="1" ht="18.75" customHeight="1">
      <c r="B10" s="144" t="s">
        <v>25</v>
      </c>
      <c r="C10" s="147">
        <f>C8/C9</f>
        <v>625</v>
      </c>
      <c r="D10" s="180"/>
      <c r="E10" s="143"/>
      <c r="F10" s="143"/>
      <c r="G10" s="143"/>
      <c r="H10" s="143"/>
      <c r="I10" s="143"/>
      <c r="J10" s="143"/>
      <c r="K10" s="143"/>
      <c r="L10" s="143"/>
      <c r="M10" s="143"/>
      <c r="N10" s="143"/>
      <c r="O10" s="143"/>
      <c r="P10" s="143"/>
      <c r="Q10" s="143"/>
      <c r="R10" s="143"/>
      <c r="S10" s="143"/>
      <c r="T10" s="143"/>
      <c r="U10" s="143"/>
      <c r="V10" s="143"/>
      <c r="W10" s="143"/>
      <c r="X10" s="143"/>
      <c r="Y10" s="143"/>
      <c r="Z10" s="143"/>
    </row>
    <row r="11" spans="2:27" s="3" customFormat="1" ht="27" customHeight="1">
      <c r="B11" s="1463" t="s">
        <v>26</v>
      </c>
      <c r="C11" s="1464"/>
      <c r="D11" s="178"/>
      <c r="E11" s="143"/>
      <c r="F11" s="143"/>
      <c r="G11" s="143"/>
      <c r="H11" s="143"/>
      <c r="I11" s="143"/>
      <c r="J11" s="143"/>
      <c r="K11" s="143"/>
      <c r="L11" s="143"/>
      <c r="M11" s="143"/>
      <c r="N11" s="143"/>
      <c r="O11" s="143"/>
      <c r="P11" s="143"/>
      <c r="Q11" s="143"/>
      <c r="R11" s="143"/>
      <c r="S11" s="143"/>
      <c r="T11" s="143"/>
      <c r="U11" s="143"/>
      <c r="V11" s="143"/>
      <c r="W11" s="143"/>
      <c r="X11" s="143"/>
      <c r="Y11" s="143"/>
      <c r="Z11" s="143"/>
    </row>
    <row r="12" spans="2:27" s="3" customFormat="1" ht="18.75" customHeight="1">
      <c r="B12" s="144" t="s">
        <v>27</v>
      </c>
      <c r="C12" s="148">
        <v>0.25</v>
      </c>
      <c r="D12" s="1475" t="s">
        <v>20</v>
      </c>
      <c r="E12" s="143"/>
      <c r="F12" s="143"/>
      <c r="G12" s="143"/>
      <c r="H12" s="143"/>
      <c r="I12" s="143"/>
      <c r="J12" s="143"/>
      <c r="K12" s="143"/>
      <c r="L12" s="143"/>
      <c r="M12" s="143"/>
      <c r="N12" s="143"/>
      <c r="O12" s="143"/>
      <c r="P12" s="143"/>
      <c r="Q12" s="143"/>
      <c r="R12" s="143"/>
      <c r="S12" s="143"/>
      <c r="T12" s="143"/>
      <c r="U12" s="143"/>
      <c r="V12" s="143"/>
      <c r="W12" s="143"/>
      <c r="X12" s="143"/>
      <c r="Y12" s="143"/>
      <c r="Z12" s="143"/>
    </row>
    <row r="13" spans="2:27" s="3" customFormat="1" ht="18.75" customHeight="1">
      <c r="B13" s="144" t="s">
        <v>28</v>
      </c>
      <c r="C13" s="148">
        <v>0.2</v>
      </c>
      <c r="D13" s="1475" t="s">
        <v>20</v>
      </c>
      <c r="E13" s="143"/>
      <c r="F13" s="143"/>
      <c r="G13" s="143"/>
      <c r="H13" s="143"/>
      <c r="I13" s="143"/>
      <c r="J13" s="143"/>
      <c r="K13" s="143"/>
      <c r="L13" s="143"/>
      <c r="M13" s="143"/>
      <c r="N13" s="143"/>
      <c r="O13" s="143"/>
      <c r="P13" s="143"/>
      <c r="Q13" s="143"/>
      <c r="R13" s="143"/>
      <c r="S13" s="143"/>
      <c r="T13" s="143"/>
      <c r="U13" s="143"/>
      <c r="V13" s="143"/>
      <c r="W13" s="143"/>
      <c r="X13" s="143"/>
      <c r="Y13" s="143"/>
      <c r="Z13" s="143"/>
    </row>
    <row r="14" spans="2:27" s="3" customFormat="1" ht="18.75" customHeight="1">
      <c r="B14" s="144" t="s">
        <v>29</v>
      </c>
      <c r="C14" s="148">
        <v>0.1</v>
      </c>
      <c r="D14" s="1475" t="s">
        <v>20</v>
      </c>
      <c r="E14" s="143"/>
      <c r="F14" s="143"/>
      <c r="G14" s="143"/>
      <c r="H14" s="143"/>
      <c r="I14" s="143"/>
      <c r="J14" s="143"/>
      <c r="K14" s="143"/>
      <c r="L14" s="143"/>
      <c r="M14" s="143"/>
      <c r="N14" s="143"/>
      <c r="O14" s="143"/>
      <c r="P14" s="143"/>
      <c r="Q14" s="143"/>
      <c r="R14" s="143"/>
      <c r="S14" s="143"/>
      <c r="T14" s="143"/>
      <c r="U14" s="143"/>
      <c r="V14" s="143"/>
      <c r="W14" s="143"/>
      <c r="X14" s="143"/>
      <c r="Y14" s="143"/>
      <c r="Z14" s="143"/>
    </row>
    <row r="15" spans="2:27" s="3" customFormat="1" ht="18.75" customHeight="1">
      <c r="B15" s="144" t="s">
        <v>30</v>
      </c>
      <c r="C15" s="148">
        <v>0.35</v>
      </c>
      <c r="D15" s="1475" t="s">
        <v>20</v>
      </c>
      <c r="E15" s="143"/>
      <c r="F15" s="143"/>
      <c r="G15" s="143"/>
      <c r="H15" s="143"/>
      <c r="I15" s="143"/>
      <c r="J15" s="143"/>
      <c r="K15" s="143"/>
      <c r="L15" s="143"/>
      <c r="M15" s="143"/>
      <c r="N15" s="143"/>
      <c r="O15" s="143"/>
      <c r="P15" s="143"/>
      <c r="Q15" s="143"/>
      <c r="R15" s="143"/>
      <c r="S15" s="143"/>
      <c r="T15" s="143"/>
      <c r="U15" s="143"/>
      <c r="V15" s="143"/>
      <c r="W15" s="143"/>
      <c r="X15" s="143"/>
      <c r="Y15" s="143"/>
      <c r="Z15" s="143"/>
    </row>
    <row r="16" spans="2:27" s="3" customFormat="1" ht="18.75" customHeight="1" thickBot="1">
      <c r="B16" s="149" t="s">
        <v>31</v>
      </c>
      <c r="C16" s="150">
        <v>0.1</v>
      </c>
      <c r="D16" s="1475" t="s">
        <v>20</v>
      </c>
      <c r="E16" s="143"/>
      <c r="F16" s="143"/>
      <c r="G16" s="143"/>
      <c r="H16" s="143"/>
      <c r="I16" s="143"/>
      <c r="J16" s="143"/>
      <c r="K16" s="143"/>
      <c r="L16" s="143"/>
      <c r="M16" s="143"/>
      <c r="N16" s="143"/>
      <c r="O16" s="143"/>
      <c r="P16" s="143"/>
      <c r="Q16" s="143"/>
      <c r="R16" s="143"/>
      <c r="S16" s="143"/>
      <c r="T16" s="143"/>
      <c r="U16" s="143"/>
      <c r="V16" s="143"/>
      <c r="W16" s="143"/>
      <c r="X16" s="143"/>
      <c r="Y16" s="143"/>
      <c r="Z16" s="143"/>
    </row>
    <row r="17" spans="2:26" s="3" customFormat="1" ht="27" customHeight="1">
      <c r="B17" s="1465" t="s">
        <v>32</v>
      </c>
      <c r="C17" s="1466"/>
      <c r="D17" s="178"/>
      <c r="E17" s="143"/>
      <c r="F17" s="143"/>
      <c r="G17" s="143"/>
      <c r="H17" s="143"/>
      <c r="I17" s="143"/>
      <c r="J17" s="143"/>
      <c r="K17" s="143"/>
      <c r="L17" s="143"/>
      <c r="M17" s="143"/>
      <c r="N17" s="143"/>
      <c r="O17" s="143"/>
      <c r="P17" s="143"/>
      <c r="Q17" s="143"/>
      <c r="R17" s="143"/>
      <c r="S17" s="143"/>
      <c r="T17" s="143"/>
      <c r="U17" s="143"/>
      <c r="V17" s="143"/>
      <c r="W17" s="143"/>
      <c r="X17" s="143"/>
      <c r="Y17" s="143"/>
      <c r="Z17" s="143"/>
    </row>
    <row r="18" spans="2:26" s="3" customFormat="1" ht="18.75" customHeight="1">
      <c r="B18" s="1478" t="s">
        <v>33</v>
      </c>
      <c r="C18" s="1479">
        <f>$C$10*C12</f>
        <v>156.25</v>
      </c>
      <c r="D18" s="178"/>
      <c r="E18" s="143"/>
      <c r="F18" s="143"/>
      <c r="G18" s="143"/>
      <c r="H18" s="143"/>
      <c r="I18" s="143"/>
      <c r="J18" s="143"/>
      <c r="K18" s="143"/>
      <c r="L18" s="143"/>
      <c r="M18" s="143"/>
      <c r="N18" s="143"/>
      <c r="O18" s="143"/>
      <c r="P18" s="143"/>
      <c r="Q18" s="143"/>
      <c r="R18" s="143"/>
      <c r="S18" s="143"/>
      <c r="T18" s="143"/>
      <c r="U18" s="143"/>
      <c r="V18" s="143"/>
      <c r="W18" s="143"/>
      <c r="X18" s="143"/>
      <c r="Y18" s="143"/>
      <c r="Z18" s="143"/>
    </row>
    <row r="19" spans="2:26" s="3" customFormat="1" ht="18.75" customHeight="1" thickBot="1">
      <c r="B19" s="1480" t="s">
        <v>34</v>
      </c>
      <c r="C19" s="1481">
        <f>C18*3</f>
        <v>468.75</v>
      </c>
      <c r="D19" s="178"/>
      <c r="E19" s="143"/>
      <c r="F19" s="143"/>
      <c r="G19" s="143"/>
      <c r="H19" s="143"/>
      <c r="I19" s="143"/>
      <c r="J19" s="143"/>
      <c r="K19" s="143"/>
      <c r="L19" s="143"/>
      <c r="M19" s="143"/>
      <c r="N19" s="143"/>
      <c r="O19" s="143"/>
      <c r="P19" s="143"/>
      <c r="Q19" s="143"/>
      <c r="R19" s="143"/>
      <c r="S19" s="143"/>
      <c r="T19" s="143"/>
      <c r="U19" s="143"/>
      <c r="V19" s="143"/>
      <c r="W19" s="143"/>
      <c r="X19" s="143"/>
      <c r="Y19" s="143"/>
      <c r="Z19" s="143"/>
    </row>
    <row r="20" spans="2:26" s="3" customFormat="1" ht="18.75" customHeight="1">
      <c r="B20" s="151" t="s">
        <v>35</v>
      </c>
      <c r="C20" s="152">
        <f>$C$10*C13</f>
        <v>125</v>
      </c>
      <c r="D20" s="178"/>
      <c r="E20" s="143"/>
      <c r="F20" s="143"/>
      <c r="G20" s="143"/>
      <c r="H20" s="143"/>
      <c r="I20" s="143"/>
      <c r="J20" s="143"/>
      <c r="K20" s="143"/>
      <c r="L20" s="143"/>
      <c r="M20" s="143"/>
      <c r="N20" s="143"/>
      <c r="O20" s="143"/>
      <c r="P20" s="143"/>
      <c r="Q20" s="143"/>
      <c r="R20" s="143"/>
      <c r="S20" s="143"/>
      <c r="T20" s="143"/>
      <c r="U20" s="143"/>
      <c r="V20" s="143"/>
      <c r="W20" s="143"/>
      <c r="X20" s="143"/>
      <c r="Y20" s="143"/>
      <c r="Z20" s="143"/>
    </row>
    <row r="21" spans="2:26" s="3" customFormat="1" ht="18.75" customHeight="1">
      <c r="B21" s="144" t="s">
        <v>36</v>
      </c>
      <c r="C21" s="147">
        <f>$C$10*C14</f>
        <v>62.5</v>
      </c>
      <c r="D21" s="178"/>
      <c r="E21" s="143"/>
      <c r="F21" s="143"/>
      <c r="G21" s="143"/>
      <c r="H21" s="143"/>
      <c r="I21" s="143"/>
      <c r="J21" s="143"/>
      <c r="K21" s="143"/>
      <c r="L21" s="143"/>
      <c r="M21" s="143"/>
      <c r="N21" s="143"/>
      <c r="O21" s="143"/>
      <c r="P21" s="143"/>
      <c r="Q21" s="143"/>
      <c r="R21" s="143"/>
      <c r="S21" s="143"/>
      <c r="T21" s="143"/>
      <c r="U21" s="143"/>
      <c r="V21" s="143"/>
      <c r="W21" s="143"/>
      <c r="X21" s="143"/>
      <c r="Y21" s="143"/>
      <c r="Z21" s="143"/>
    </row>
    <row r="22" spans="2:26" s="3" customFormat="1" ht="18.75" customHeight="1">
      <c r="B22" s="144" t="s">
        <v>37</v>
      </c>
      <c r="C22" s="147">
        <f>$C$10*C15</f>
        <v>218.75</v>
      </c>
      <c r="D22" s="178"/>
      <c r="E22" s="143"/>
      <c r="F22" s="143"/>
      <c r="G22" s="143"/>
      <c r="H22" s="143"/>
      <c r="I22" s="143"/>
      <c r="J22" s="143"/>
      <c r="K22" s="143"/>
      <c r="L22" s="143"/>
      <c r="M22" s="143"/>
      <c r="N22" s="143"/>
      <c r="O22" s="143"/>
      <c r="P22" s="143"/>
      <c r="Q22" s="143"/>
      <c r="R22" s="143"/>
      <c r="S22" s="143"/>
      <c r="T22" s="143"/>
      <c r="U22" s="143"/>
      <c r="V22" s="143"/>
      <c r="W22" s="143"/>
      <c r="X22" s="143"/>
      <c r="Y22" s="143"/>
      <c r="Z22" s="143"/>
    </row>
    <row r="23" spans="2:26" s="3" customFormat="1" ht="18.75" customHeight="1">
      <c r="B23" s="144" t="s">
        <v>38</v>
      </c>
      <c r="C23" s="147">
        <f>$C$10*C16</f>
        <v>62.5</v>
      </c>
      <c r="D23" s="178"/>
      <c r="E23" s="143"/>
      <c r="F23" s="143"/>
      <c r="G23" s="143"/>
      <c r="H23" s="143"/>
      <c r="I23" s="143"/>
      <c r="J23" s="143"/>
      <c r="K23" s="143"/>
      <c r="L23" s="143"/>
      <c r="M23" s="143"/>
      <c r="N23" s="143"/>
      <c r="O23" s="143"/>
      <c r="P23" s="143"/>
      <c r="Q23" s="143"/>
      <c r="R23" s="143"/>
      <c r="S23" s="143"/>
      <c r="T23" s="143"/>
      <c r="U23" s="143"/>
      <c r="V23" s="143"/>
      <c r="W23" s="143"/>
      <c r="X23" s="143"/>
      <c r="Y23" s="143"/>
      <c r="Z23" s="143"/>
    </row>
    <row r="24" spans="2:26" s="3" customFormat="1" ht="27.95" customHeight="1">
      <c r="B24" s="1463" t="s">
        <v>39</v>
      </c>
      <c r="C24" s="1464"/>
      <c r="D24" s="178"/>
      <c r="E24" s="143"/>
      <c r="F24" s="143"/>
      <c r="G24" s="143"/>
      <c r="H24" s="143"/>
      <c r="I24" s="143"/>
      <c r="J24" s="143"/>
      <c r="K24" s="143"/>
      <c r="L24" s="143"/>
      <c r="M24" s="143"/>
      <c r="N24" s="143"/>
      <c r="O24" s="143"/>
      <c r="P24" s="143"/>
      <c r="Q24" s="143"/>
      <c r="R24" s="143"/>
      <c r="S24" s="143"/>
      <c r="T24" s="143"/>
      <c r="U24" s="143"/>
      <c r="V24" s="143"/>
      <c r="W24" s="143"/>
      <c r="X24" s="143"/>
      <c r="Y24" s="143"/>
      <c r="Z24" s="143"/>
    </row>
    <row r="25" spans="2:26" s="3" customFormat="1" ht="18.75" customHeight="1">
      <c r="B25" s="144" t="s">
        <v>40</v>
      </c>
      <c r="C25" s="146">
        <f>$C$8*C12</f>
        <v>75000000</v>
      </c>
      <c r="D25" s="178"/>
      <c r="E25" s="143"/>
      <c r="F25" s="143"/>
      <c r="G25" s="143"/>
      <c r="H25" s="143"/>
      <c r="I25" s="143"/>
      <c r="J25" s="143"/>
      <c r="K25" s="143"/>
      <c r="L25" s="143"/>
      <c r="M25" s="143"/>
      <c r="N25" s="143"/>
      <c r="O25" s="143"/>
      <c r="P25" s="143"/>
      <c r="Q25" s="143"/>
      <c r="R25" s="143"/>
      <c r="S25" s="143"/>
      <c r="T25" s="143"/>
      <c r="U25" s="143"/>
      <c r="V25" s="143"/>
      <c r="W25" s="143"/>
      <c r="X25" s="143"/>
      <c r="Y25" s="143"/>
      <c r="Z25" s="143"/>
    </row>
    <row r="26" spans="2:26" s="3" customFormat="1" ht="18.75" customHeight="1">
      <c r="B26" s="144" t="s">
        <v>41</v>
      </c>
      <c r="C26" s="146">
        <f>$C$8*C13</f>
        <v>60000000</v>
      </c>
      <c r="D26" s="178"/>
      <c r="E26" s="143"/>
      <c r="F26" s="143"/>
      <c r="G26" s="143"/>
      <c r="H26" s="143"/>
      <c r="I26" s="143"/>
      <c r="J26" s="143"/>
      <c r="K26" s="143"/>
      <c r="L26" s="143"/>
      <c r="M26" s="143"/>
      <c r="N26" s="143"/>
      <c r="O26" s="143"/>
      <c r="P26" s="143"/>
      <c r="Q26" s="143"/>
      <c r="R26" s="143"/>
      <c r="S26" s="143"/>
      <c r="T26" s="143"/>
      <c r="U26" s="143"/>
      <c r="V26" s="143"/>
      <c r="W26" s="143"/>
      <c r="X26" s="143"/>
      <c r="Y26" s="143"/>
      <c r="Z26" s="143"/>
    </row>
    <row r="27" spans="2:26" s="3" customFormat="1" ht="18.75" customHeight="1">
      <c r="B27" s="144" t="s">
        <v>42</v>
      </c>
      <c r="C27" s="146">
        <f>$C$8*C14</f>
        <v>30000000</v>
      </c>
      <c r="D27" s="178"/>
      <c r="E27" s="143"/>
      <c r="F27" s="143"/>
      <c r="G27" s="143"/>
      <c r="H27" s="143"/>
      <c r="I27" s="143"/>
      <c r="J27" s="143"/>
      <c r="K27" s="143"/>
      <c r="L27" s="143"/>
      <c r="M27" s="143"/>
      <c r="N27" s="143"/>
      <c r="O27" s="143"/>
      <c r="P27" s="143"/>
      <c r="Q27" s="143"/>
      <c r="R27" s="143"/>
      <c r="S27" s="143"/>
      <c r="T27" s="143"/>
      <c r="U27" s="143"/>
      <c r="V27" s="143"/>
      <c r="W27" s="143"/>
      <c r="X27" s="143"/>
      <c r="Y27" s="143"/>
      <c r="Z27" s="143"/>
    </row>
    <row r="28" spans="2:26" s="3" customFormat="1" ht="18.75" customHeight="1">
      <c r="B28" s="144" t="s">
        <v>43</v>
      </c>
      <c r="C28" s="146">
        <f>$C$8*C15</f>
        <v>105000000</v>
      </c>
      <c r="D28" s="178"/>
      <c r="E28" s="143"/>
      <c r="F28" s="143"/>
      <c r="G28" s="143"/>
      <c r="H28" s="143"/>
      <c r="I28" s="143"/>
      <c r="J28" s="143"/>
      <c r="K28" s="143"/>
      <c r="L28" s="143"/>
      <c r="M28" s="143"/>
      <c r="N28" s="143"/>
      <c r="O28" s="143"/>
      <c r="P28" s="143"/>
      <c r="Q28" s="143"/>
      <c r="R28" s="143"/>
      <c r="S28" s="143"/>
      <c r="T28" s="143"/>
      <c r="U28" s="143"/>
      <c r="V28" s="143"/>
      <c r="W28" s="143"/>
      <c r="X28" s="143"/>
      <c r="Y28" s="143"/>
      <c r="Z28" s="143"/>
    </row>
    <row r="29" spans="2:26" s="3" customFormat="1" ht="18.75" customHeight="1" thickBot="1">
      <c r="B29" s="149" t="s">
        <v>44</v>
      </c>
      <c r="C29" s="153">
        <f>$C$8*C16</f>
        <v>30000000</v>
      </c>
      <c r="D29" s="178"/>
      <c r="E29" s="143"/>
      <c r="F29" s="143"/>
      <c r="G29" s="143"/>
      <c r="H29" s="143"/>
      <c r="I29" s="143"/>
      <c r="J29" s="143"/>
      <c r="K29" s="143"/>
      <c r="L29" s="143"/>
      <c r="M29" s="143"/>
      <c r="N29" s="143"/>
      <c r="O29" s="143"/>
      <c r="P29" s="143"/>
      <c r="Q29" s="143"/>
      <c r="R29" s="143"/>
      <c r="S29" s="143"/>
      <c r="T29" s="143"/>
      <c r="U29" s="143"/>
      <c r="V29" s="143"/>
      <c r="W29" s="143"/>
      <c r="X29" s="143"/>
      <c r="Y29" s="143"/>
      <c r="Z29" s="143"/>
    </row>
    <row r="30" spans="2:26" s="3" customFormat="1" ht="29.1" customHeight="1">
      <c r="B30" s="1465" t="s">
        <v>45</v>
      </c>
      <c r="C30" s="1467"/>
      <c r="D30" s="178"/>
      <c r="E30" s="143"/>
      <c r="F30" s="143"/>
      <c r="G30" s="143"/>
      <c r="H30" s="143"/>
      <c r="I30" s="143"/>
      <c r="J30" s="143"/>
      <c r="K30" s="143"/>
      <c r="L30" s="143"/>
      <c r="M30" s="143"/>
      <c r="N30" s="143"/>
      <c r="O30" s="143"/>
      <c r="P30" s="143"/>
      <c r="Q30" s="143"/>
      <c r="R30" s="143"/>
      <c r="S30" s="143"/>
      <c r="T30" s="143"/>
      <c r="U30" s="143"/>
      <c r="V30" s="143"/>
      <c r="W30" s="143"/>
      <c r="X30" s="143"/>
      <c r="Y30" s="143"/>
      <c r="Z30" s="143"/>
    </row>
    <row r="31" spans="2:26" s="3" customFormat="1" ht="18.75" customHeight="1">
      <c r="B31" s="1472" t="s">
        <v>46</v>
      </c>
      <c r="C31" s="154">
        <v>10000</v>
      </c>
      <c r="D31" s="1475" t="s">
        <v>20</v>
      </c>
      <c r="E31" s="143"/>
      <c r="F31" s="143"/>
      <c r="G31" s="143"/>
      <c r="H31" s="143"/>
      <c r="I31" s="143"/>
      <c r="J31" s="143"/>
      <c r="K31" s="143"/>
      <c r="L31" s="143"/>
      <c r="M31" s="143"/>
      <c r="N31" s="143"/>
      <c r="O31" s="143"/>
      <c r="P31" s="143"/>
      <c r="Q31" s="143"/>
      <c r="R31" s="143"/>
      <c r="S31" s="143"/>
      <c r="T31" s="143"/>
      <c r="U31" s="143"/>
      <c r="V31" s="143"/>
      <c r="W31" s="143"/>
      <c r="X31" s="143"/>
      <c r="Y31" s="143"/>
      <c r="Z31" s="143"/>
    </row>
    <row r="32" spans="2:26" s="9" customFormat="1" ht="18.75" customHeight="1">
      <c r="B32" s="1482" t="s">
        <v>47</v>
      </c>
      <c r="C32" s="1483">
        <f>C31*C10</f>
        <v>6250000</v>
      </c>
      <c r="D32" s="897"/>
      <c r="E32" s="155"/>
      <c r="F32" s="155"/>
      <c r="G32" s="155"/>
      <c r="H32" s="155"/>
      <c r="I32" s="155"/>
      <c r="J32" s="155"/>
      <c r="K32" s="155"/>
      <c r="L32" s="155"/>
      <c r="M32" s="155"/>
      <c r="N32" s="155"/>
      <c r="O32" s="155"/>
      <c r="P32" s="155"/>
      <c r="Q32" s="155"/>
      <c r="R32" s="155"/>
      <c r="S32" s="155"/>
      <c r="T32" s="155"/>
      <c r="U32" s="155"/>
      <c r="V32" s="155"/>
      <c r="W32" s="155"/>
      <c r="X32" s="155"/>
      <c r="Y32" s="155"/>
      <c r="Z32" s="155"/>
    </row>
    <row r="33" spans="2:26" s="9" customFormat="1" ht="18.75" customHeight="1" thickBot="1">
      <c r="B33" s="1484" t="s">
        <v>48</v>
      </c>
      <c r="C33" s="1485">
        <f>C32/C5</f>
        <v>6.25E-2</v>
      </c>
      <c r="D33" s="897"/>
      <c r="E33" s="155"/>
      <c r="F33" s="155"/>
      <c r="G33" s="155"/>
      <c r="H33" s="155"/>
      <c r="I33" s="155"/>
      <c r="J33" s="155"/>
      <c r="K33" s="155"/>
      <c r="L33" s="155"/>
      <c r="M33" s="155"/>
      <c r="N33" s="155"/>
      <c r="O33" s="155"/>
      <c r="P33" s="155"/>
      <c r="Q33" s="155"/>
      <c r="R33" s="155"/>
      <c r="S33" s="155"/>
      <c r="T33" s="155"/>
      <c r="U33" s="155"/>
      <c r="V33" s="155"/>
      <c r="W33" s="155"/>
      <c r="X33" s="155"/>
      <c r="Y33" s="155"/>
      <c r="Z33" s="155"/>
    </row>
    <row r="34" spans="2:26" s="3" customFormat="1" ht="30" customHeight="1">
      <c r="B34" s="1468" t="s">
        <v>49</v>
      </c>
      <c r="C34" s="1469"/>
      <c r="D34" s="178"/>
      <c r="E34" s="143"/>
      <c r="F34" s="143"/>
      <c r="G34" s="143"/>
      <c r="H34" s="143"/>
      <c r="I34" s="143"/>
      <c r="J34" s="143"/>
      <c r="K34" s="143"/>
      <c r="L34" s="143"/>
      <c r="M34" s="143"/>
      <c r="N34" s="143"/>
      <c r="O34" s="143"/>
      <c r="P34" s="143"/>
      <c r="Q34" s="143"/>
      <c r="R34" s="143"/>
      <c r="S34" s="143"/>
      <c r="T34" s="143"/>
      <c r="U34" s="143"/>
      <c r="V34" s="143"/>
      <c r="W34" s="143"/>
      <c r="X34" s="143"/>
      <c r="Y34" s="143"/>
      <c r="Z34" s="143"/>
    </row>
    <row r="35" spans="2:26" s="3" customFormat="1" ht="18.75" customHeight="1">
      <c r="B35" s="144" t="s">
        <v>50</v>
      </c>
      <c r="C35" s="156">
        <v>0.5</v>
      </c>
      <c r="D35" s="1475" t="s">
        <v>20</v>
      </c>
      <c r="E35" s="143"/>
      <c r="F35" s="143"/>
      <c r="G35" s="143"/>
      <c r="H35" s="143"/>
      <c r="I35" s="143"/>
      <c r="J35" s="143"/>
      <c r="K35" s="143"/>
      <c r="L35" s="143"/>
      <c r="M35" s="143"/>
      <c r="N35" s="143"/>
      <c r="O35" s="143"/>
      <c r="P35" s="143"/>
      <c r="Q35" s="143"/>
      <c r="R35" s="143"/>
      <c r="S35" s="143"/>
      <c r="T35" s="143"/>
      <c r="U35" s="143"/>
      <c r="V35" s="143"/>
      <c r="W35" s="143"/>
      <c r="X35" s="143"/>
      <c r="Y35" s="143"/>
      <c r="Z35" s="143"/>
    </row>
    <row r="36" spans="2:26" s="3" customFormat="1" ht="18.75" customHeight="1">
      <c r="B36" s="144" t="s">
        <v>51</v>
      </c>
      <c r="C36" s="156">
        <v>0.15</v>
      </c>
      <c r="D36" s="1475" t="s">
        <v>20</v>
      </c>
      <c r="E36" s="143"/>
      <c r="F36" s="143"/>
      <c r="G36" s="143"/>
      <c r="H36" s="143"/>
      <c r="I36" s="143"/>
      <c r="J36" s="143"/>
      <c r="K36" s="143"/>
      <c r="L36" s="143"/>
      <c r="M36" s="143"/>
      <c r="N36" s="143"/>
      <c r="O36" s="143"/>
      <c r="P36" s="143"/>
      <c r="Q36" s="143"/>
      <c r="R36" s="143"/>
      <c r="S36" s="143"/>
      <c r="T36" s="143"/>
      <c r="U36" s="143"/>
      <c r="V36" s="143"/>
      <c r="W36" s="143"/>
      <c r="X36" s="143"/>
      <c r="Y36" s="143"/>
      <c r="Z36" s="143"/>
    </row>
    <row r="37" spans="2:26" s="3" customFormat="1" ht="18.75" customHeight="1">
      <c r="B37" s="144" t="s">
        <v>52</v>
      </c>
      <c r="C37" s="156">
        <v>0.05</v>
      </c>
      <c r="D37" s="1475" t="s">
        <v>20</v>
      </c>
      <c r="E37" s="143"/>
      <c r="F37" s="143"/>
      <c r="G37" s="143"/>
      <c r="H37" s="143"/>
      <c r="I37" s="143"/>
      <c r="J37" s="143"/>
      <c r="K37" s="143"/>
      <c r="L37" s="143"/>
      <c r="M37" s="143"/>
      <c r="N37" s="143"/>
      <c r="O37" s="143"/>
      <c r="P37" s="143"/>
      <c r="Q37" s="143"/>
      <c r="R37" s="143"/>
      <c r="S37" s="143"/>
      <c r="T37" s="143"/>
      <c r="U37" s="143"/>
      <c r="V37" s="143"/>
      <c r="W37" s="143"/>
      <c r="X37" s="143"/>
      <c r="Y37" s="143"/>
      <c r="Z37" s="143"/>
    </row>
    <row r="38" spans="2:26" s="3" customFormat="1" ht="18.75" customHeight="1">
      <c r="B38" s="144" t="s">
        <v>53</v>
      </c>
      <c r="C38" s="156">
        <v>0.2</v>
      </c>
      <c r="D38" s="1475" t="s">
        <v>20</v>
      </c>
      <c r="E38" s="143"/>
      <c r="F38" s="143"/>
      <c r="G38" s="143"/>
      <c r="H38" s="143"/>
      <c r="I38" s="143"/>
      <c r="J38" s="143"/>
      <c r="K38" s="143"/>
      <c r="L38" s="143"/>
      <c r="M38" s="143"/>
      <c r="N38" s="143"/>
      <c r="O38" s="143"/>
      <c r="P38" s="143"/>
      <c r="Q38" s="143"/>
      <c r="R38" s="143"/>
      <c r="S38" s="143"/>
      <c r="T38" s="143"/>
      <c r="U38" s="143"/>
      <c r="V38" s="143"/>
      <c r="W38" s="143"/>
      <c r="X38" s="143"/>
      <c r="Y38" s="143"/>
      <c r="Z38" s="143"/>
    </row>
    <row r="39" spans="2:26" s="3" customFormat="1" ht="18.75" customHeight="1">
      <c r="B39" s="144" t="s">
        <v>54</v>
      </c>
      <c r="C39" s="156">
        <v>0.1</v>
      </c>
      <c r="D39" s="1475" t="s">
        <v>20</v>
      </c>
      <c r="E39" s="143"/>
      <c r="F39" s="143"/>
      <c r="G39" s="143"/>
      <c r="H39" s="143"/>
      <c r="I39" s="143"/>
      <c r="J39" s="143"/>
      <c r="K39" s="143"/>
      <c r="L39" s="143"/>
      <c r="M39" s="143"/>
      <c r="N39" s="143"/>
      <c r="O39" s="143"/>
      <c r="P39" s="143"/>
      <c r="Q39" s="143"/>
      <c r="R39" s="143"/>
      <c r="S39" s="143"/>
      <c r="T39" s="143"/>
      <c r="U39" s="143"/>
      <c r="V39" s="143"/>
      <c r="W39" s="143"/>
      <c r="X39" s="143"/>
      <c r="Y39" s="143"/>
      <c r="Z39" s="143"/>
    </row>
    <row r="40" spans="2:26" s="3" customFormat="1" ht="18.75" customHeight="1">
      <c r="B40" s="144" t="s">
        <v>55</v>
      </c>
      <c r="C40" s="157">
        <f>$C$32*C35</f>
        <v>3125000</v>
      </c>
      <c r="D40" s="178"/>
      <c r="E40" s="143"/>
      <c r="F40" s="143"/>
      <c r="G40" s="143"/>
      <c r="H40" s="143"/>
      <c r="I40" s="143"/>
      <c r="J40" s="143"/>
      <c r="K40" s="143"/>
      <c r="L40" s="143"/>
      <c r="M40" s="143"/>
      <c r="N40" s="143"/>
      <c r="O40" s="143"/>
      <c r="P40" s="143"/>
      <c r="Q40" s="143"/>
      <c r="R40" s="143"/>
      <c r="S40" s="143"/>
      <c r="T40" s="143"/>
      <c r="U40" s="143"/>
      <c r="V40" s="143"/>
      <c r="W40" s="143"/>
      <c r="X40" s="143"/>
      <c r="Y40" s="143"/>
      <c r="Z40" s="143"/>
    </row>
    <row r="41" spans="2:26" s="3" customFormat="1" ht="18.75" customHeight="1">
      <c r="B41" s="144" t="s">
        <v>56</v>
      </c>
      <c r="C41" s="157">
        <f t="shared" ref="C41:C44" si="0">$C$32*C36</f>
        <v>937500</v>
      </c>
      <c r="D41" s="178"/>
      <c r="E41" s="143"/>
      <c r="F41" s="143"/>
      <c r="G41" s="143"/>
      <c r="H41" s="143"/>
      <c r="I41" s="143"/>
      <c r="J41" s="143"/>
      <c r="K41" s="143"/>
      <c r="L41" s="143"/>
      <c r="M41" s="143"/>
      <c r="N41" s="143"/>
      <c r="O41" s="143"/>
      <c r="P41" s="143"/>
      <c r="Q41" s="143"/>
      <c r="R41" s="143"/>
      <c r="S41" s="143"/>
      <c r="T41" s="143"/>
      <c r="U41" s="143"/>
      <c r="V41" s="143"/>
      <c r="W41" s="143"/>
      <c r="X41" s="143"/>
      <c r="Y41" s="143"/>
      <c r="Z41" s="143"/>
    </row>
    <row r="42" spans="2:26" s="3" customFormat="1" ht="18.75" customHeight="1">
      <c r="B42" s="144" t="s">
        <v>57</v>
      </c>
      <c r="C42" s="157">
        <f t="shared" si="0"/>
        <v>312500</v>
      </c>
      <c r="D42" s="178"/>
      <c r="E42" s="143"/>
      <c r="F42" s="143"/>
      <c r="G42" s="143"/>
      <c r="H42" s="143"/>
      <c r="I42" s="143"/>
      <c r="J42" s="143"/>
      <c r="K42" s="143"/>
      <c r="L42" s="143"/>
      <c r="M42" s="143"/>
      <c r="N42" s="143"/>
      <c r="O42" s="143"/>
      <c r="P42" s="143"/>
      <c r="Q42" s="143"/>
      <c r="R42" s="143"/>
      <c r="S42" s="143"/>
      <c r="T42" s="143"/>
      <c r="U42" s="143"/>
      <c r="V42" s="143"/>
      <c r="W42" s="143"/>
      <c r="X42" s="143"/>
      <c r="Y42" s="143"/>
      <c r="Z42" s="143"/>
    </row>
    <row r="43" spans="2:26" s="3" customFormat="1" ht="18.75" customHeight="1">
      <c r="B43" s="144" t="s">
        <v>58</v>
      </c>
      <c r="C43" s="157">
        <f t="shared" si="0"/>
        <v>1250000</v>
      </c>
      <c r="D43" s="178"/>
      <c r="E43" s="143"/>
      <c r="F43" s="143"/>
      <c r="G43" s="143"/>
      <c r="H43" s="143"/>
      <c r="I43" s="143"/>
      <c r="J43" s="143"/>
      <c r="K43" s="143"/>
      <c r="L43" s="143"/>
      <c r="M43" s="143"/>
      <c r="N43" s="143"/>
      <c r="O43" s="143"/>
      <c r="P43" s="143"/>
      <c r="Q43" s="143"/>
      <c r="R43" s="143"/>
      <c r="S43" s="143"/>
      <c r="T43" s="143"/>
      <c r="U43" s="143"/>
      <c r="V43" s="143"/>
      <c r="W43" s="143"/>
      <c r="X43" s="143"/>
      <c r="Y43" s="143"/>
      <c r="Z43" s="143"/>
    </row>
    <row r="44" spans="2:26" s="3" customFormat="1" ht="18.75" customHeight="1">
      <c r="B44" s="144" t="s">
        <v>59</v>
      </c>
      <c r="C44" s="157">
        <f t="shared" si="0"/>
        <v>625000</v>
      </c>
      <c r="D44" s="178"/>
      <c r="E44" s="143"/>
      <c r="F44" s="143"/>
      <c r="G44" s="143"/>
      <c r="H44" s="143"/>
      <c r="I44" s="143"/>
      <c r="J44" s="143"/>
      <c r="K44" s="143"/>
      <c r="L44" s="143"/>
      <c r="M44" s="143"/>
      <c r="N44" s="143"/>
      <c r="O44" s="143"/>
      <c r="P44" s="143"/>
      <c r="Q44" s="143"/>
      <c r="R44" s="143"/>
      <c r="S44" s="143"/>
      <c r="T44" s="143"/>
      <c r="U44" s="143"/>
      <c r="V44" s="143"/>
      <c r="W44" s="143"/>
      <c r="X44" s="143"/>
      <c r="Y44" s="143"/>
      <c r="Z44" s="143"/>
    </row>
    <row r="45" spans="2:26" s="3" customFormat="1" ht="14.1">
      <c r="B45" s="17"/>
      <c r="D45" s="90"/>
    </row>
    <row r="46" spans="2:26" s="3" customFormat="1" ht="14.1">
      <c r="B46" s="17"/>
      <c r="D46" s="90"/>
    </row>
    <row r="47" spans="2:26" s="3" customFormat="1" ht="14.1">
      <c r="B47" s="17"/>
      <c r="D47" s="90"/>
    </row>
    <row r="48" spans="2:26" s="3" customFormat="1" ht="14.1">
      <c r="B48" s="17"/>
      <c r="D48" s="90"/>
    </row>
    <row r="49" spans="2:4" s="3" customFormat="1" ht="14.1">
      <c r="B49" s="17"/>
      <c r="D49" s="90"/>
    </row>
    <row r="50" spans="2:4" s="3" customFormat="1" ht="14.1">
      <c r="B50" s="17"/>
      <c r="D50" s="90"/>
    </row>
    <row r="51" spans="2:4" s="3" customFormat="1" ht="14.1">
      <c r="B51" s="17"/>
      <c r="D51" s="90"/>
    </row>
    <row r="52" spans="2:4" s="3" customFormat="1" ht="14.1">
      <c r="B52" s="17"/>
      <c r="D52" s="90"/>
    </row>
    <row r="53" spans="2:4" s="3" customFormat="1" ht="14.1">
      <c r="B53" s="17"/>
      <c r="D53" s="90"/>
    </row>
    <row r="54" spans="2:4" s="3" customFormat="1" ht="14.1">
      <c r="B54" s="17"/>
      <c r="D54" s="90"/>
    </row>
  </sheetData>
  <mergeCells count="1">
    <mergeCell ref="C2:Z2"/>
  </mergeCells>
  <conditionalFormatting sqref="C8:C29">
    <cfRule type="cellIs" dxfId="23" priority="2" operator="lessThan">
      <formula>0</formula>
    </cfRule>
  </conditionalFormatting>
  <conditionalFormatting sqref="C35:C44">
    <cfRule type="cellIs" dxfId="22" priority="1" operator="lessThan">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43AE-1770-DE47-8640-12C2ADB3ECAE}">
  <sheetPr>
    <pageSetUpPr fitToPage="1"/>
  </sheetPr>
  <dimension ref="A1:AA89"/>
  <sheetViews>
    <sheetView showGridLines="0" topLeftCell="A2" zoomScale="81" zoomScaleNormal="150" workbookViewId="0">
      <selection activeCell="A3" sqref="A3:XFD3"/>
    </sheetView>
  </sheetViews>
  <sheetFormatPr defaultColWidth="8.85546875" defaultRowHeight="14.1"/>
  <cols>
    <col min="1" max="1" width="2.28515625" style="3" customWidth="1"/>
    <col min="2" max="2" width="1.85546875" style="3" customWidth="1"/>
    <col min="3" max="3" width="18.140625" style="10" customWidth="1"/>
    <col min="4" max="4" width="15.85546875" style="10" customWidth="1"/>
    <col min="5" max="7" width="1.85546875" style="3" customWidth="1"/>
    <col min="8" max="9" width="20.85546875" style="3" customWidth="1"/>
    <col min="10" max="12" width="1.85546875" style="3" customWidth="1"/>
    <col min="13" max="14" width="20.85546875" style="3" customWidth="1"/>
    <col min="15" max="15" width="2.85546875" style="3" customWidth="1"/>
    <col min="16" max="16" width="1.85546875" style="3" customWidth="1"/>
    <col min="17" max="18" width="20.85546875" style="3" customWidth="1"/>
    <col min="19" max="19" width="1.85546875" style="3" customWidth="1"/>
    <col min="20" max="22" width="12.140625" style="3" customWidth="1"/>
    <col min="23" max="23" width="7" style="3" customWidth="1"/>
    <col min="24" max="24" width="60.85546875" style="3" customWidth="1"/>
    <col min="25" max="25" width="37.42578125" style="3" customWidth="1"/>
    <col min="26" max="26" width="15.85546875" style="3" customWidth="1"/>
    <col min="27" max="16384" width="8.85546875" style="3"/>
  </cols>
  <sheetData>
    <row r="1" spans="1:27" s="18" customFormat="1" ht="15" customHeight="1">
      <c r="C1" s="1218"/>
      <c r="D1" s="1218"/>
    </row>
    <row r="2" spans="1:27" s="18" customFormat="1" ht="45.95" customHeight="1">
      <c r="C2" s="23"/>
      <c r="D2" s="23"/>
      <c r="Z2" s="1219"/>
    </row>
    <row r="3" spans="1:27" s="24" customFormat="1" ht="30" customHeight="1">
      <c r="A3" s="20"/>
      <c r="B3" s="1497" t="s">
        <v>60</v>
      </c>
      <c r="C3" s="1497"/>
      <c r="D3" s="1497"/>
      <c r="E3" s="1497"/>
      <c r="F3" s="1497"/>
      <c r="G3" s="1497"/>
      <c r="H3" s="1497"/>
      <c r="I3" s="1497"/>
      <c r="J3" s="1497"/>
      <c r="K3" s="1497"/>
      <c r="L3" s="1497"/>
      <c r="M3" s="1497"/>
      <c r="N3" s="1497"/>
      <c r="O3" s="1497"/>
      <c r="P3" s="1497"/>
      <c r="Q3" s="1497"/>
      <c r="R3" s="1497"/>
      <c r="S3" s="1497"/>
      <c r="T3" s="1497"/>
      <c r="U3" s="1497"/>
      <c r="V3" s="1497"/>
      <c r="W3" s="1497"/>
      <c r="X3" s="1497"/>
      <c r="Y3" s="1497"/>
      <c r="Z3" s="1220"/>
    </row>
    <row r="4" spans="1:27" ht="29.1" customHeight="1">
      <c r="B4" s="143"/>
      <c r="C4" s="161"/>
      <c r="D4" s="161"/>
      <c r="E4" s="143"/>
      <c r="F4" s="143"/>
      <c r="G4" s="143"/>
      <c r="H4" s="143"/>
      <c r="I4" s="143"/>
      <c r="J4" s="143"/>
      <c r="K4" s="143"/>
      <c r="L4" s="143"/>
      <c r="M4" s="143"/>
      <c r="N4" s="143"/>
      <c r="O4" s="143"/>
      <c r="P4" s="143"/>
      <c r="Q4" s="143"/>
      <c r="R4" s="143"/>
      <c r="S4" s="143"/>
      <c r="T4" s="143"/>
      <c r="U4" s="143"/>
      <c r="V4" s="143"/>
      <c r="W4" s="162"/>
      <c r="X4" s="163"/>
      <c r="Y4" s="164"/>
      <c r="Z4" s="32"/>
    </row>
    <row r="5" spans="1:27" ht="54.95" customHeight="1">
      <c r="A5" s="9"/>
      <c r="B5" s="155"/>
      <c r="C5" s="165"/>
      <c r="D5" s="165"/>
      <c r="E5" s="166"/>
      <c r="F5" s="166"/>
      <c r="G5" s="166"/>
      <c r="H5" s="166"/>
      <c r="I5" s="166"/>
      <c r="J5" s="166"/>
      <c r="K5" s="166"/>
      <c r="L5" s="166"/>
      <c r="M5" s="166"/>
      <c r="N5" s="166"/>
      <c r="O5" s="166"/>
      <c r="P5" s="166"/>
      <c r="Q5" s="166"/>
      <c r="R5" s="166"/>
      <c r="S5" s="166"/>
      <c r="T5" s="166"/>
      <c r="U5" s="166"/>
      <c r="V5" s="166"/>
      <c r="W5" s="162"/>
      <c r="X5" s="167" t="s">
        <v>61</v>
      </c>
      <c r="Y5" s="167" t="s">
        <v>62</v>
      </c>
      <c r="Z5" s="32"/>
    </row>
    <row r="6" spans="1:27" ht="30" customHeight="1">
      <c r="A6" s="9"/>
      <c r="B6" s="155"/>
      <c r="C6" s="165"/>
      <c r="D6" s="165"/>
      <c r="E6" s="166"/>
      <c r="F6" s="166"/>
      <c r="G6" s="166"/>
      <c r="H6" s="166"/>
      <c r="I6" s="166"/>
      <c r="J6" s="166"/>
      <c r="K6" s="166"/>
      <c r="L6" s="166"/>
      <c r="M6" s="166"/>
      <c r="N6" s="166"/>
      <c r="O6" s="166"/>
      <c r="P6" s="166"/>
      <c r="Q6" s="166"/>
      <c r="R6" s="166"/>
      <c r="S6" s="166"/>
      <c r="T6" s="166"/>
      <c r="U6" s="166"/>
      <c r="V6" s="166"/>
      <c r="W6" s="162"/>
      <c r="X6" s="168" t="s">
        <v>63</v>
      </c>
      <c r="Y6" s="169" t="s">
        <v>64</v>
      </c>
      <c r="Z6" s="32"/>
    </row>
    <row r="7" spans="1:27" ht="30" customHeight="1" thickBot="1">
      <c r="B7" s="143"/>
      <c r="C7" s="166"/>
      <c r="D7" s="166"/>
      <c r="E7" s="166"/>
      <c r="F7" s="166"/>
      <c r="G7" s="166"/>
      <c r="H7" s="166"/>
      <c r="I7" s="166"/>
      <c r="J7" s="166"/>
      <c r="K7" s="166"/>
      <c r="L7" s="166"/>
      <c r="M7" s="166"/>
      <c r="N7" s="166"/>
      <c r="O7" s="166"/>
      <c r="P7" s="166"/>
      <c r="Q7" s="166"/>
      <c r="R7" s="166"/>
      <c r="S7" s="166"/>
      <c r="T7" s="166"/>
      <c r="U7" s="166"/>
      <c r="V7" s="166"/>
      <c r="W7" s="162"/>
      <c r="X7" s="170" t="s">
        <v>65</v>
      </c>
      <c r="Y7" s="171" t="s">
        <v>64</v>
      </c>
      <c r="Z7" s="32"/>
    </row>
    <row r="8" spans="1:27" ht="30" customHeight="1" thickTop="1">
      <c r="B8" s="143"/>
      <c r="C8" s="172"/>
      <c r="D8" s="172"/>
      <c r="E8" s="166"/>
      <c r="F8" s="166"/>
      <c r="G8" s="166"/>
      <c r="H8" s="166"/>
      <c r="I8" s="166"/>
      <c r="J8" s="166"/>
      <c r="K8" s="166"/>
      <c r="L8" s="166"/>
      <c r="M8" s="166"/>
      <c r="N8" s="166"/>
      <c r="O8" s="166"/>
      <c r="P8" s="166"/>
      <c r="Q8" s="166"/>
      <c r="R8" s="166"/>
      <c r="S8" s="166"/>
      <c r="T8" s="166"/>
      <c r="U8" s="166"/>
      <c r="V8" s="166"/>
      <c r="W8" s="162"/>
      <c r="X8" s="173" t="s">
        <v>66</v>
      </c>
      <c r="Y8" s="174">
        <v>0.35</v>
      </c>
      <c r="Z8" s="32"/>
    </row>
    <row r="9" spans="1:27" ht="30" customHeight="1" thickBot="1">
      <c r="B9" s="143"/>
      <c r="C9" s="172"/>
      <c r="D9" s="172"/>
      <c r="E9" s="166"/>
      <c r="F9" s="166"/>
      <c r="G9" s="166"/>
      <c r="H9" s="175"/>
      <c r="I9" s="166"/>
      <c r="J9" s="166"/>
      <c r="K9" s="166"/>
      <c r="L9" s="166"/>
      <c r="M9" s="166"/>
      <c r="N9" s="166"/>
      <c r="O9" s="166"/>
      <c r="P9" s="166"/>
      <c r="Q9" s="166"/>
      <c r="R9" s="166"/>
      <c r="S9" s="166"/>
      <c r="T9" s="166"/>
      <c r="U9" s="166"/>
      <c r="V9" s="166"/>
      <c r="W9" s="162"/>
      <c r="X9" s="176" t="s">
        <v>67</v>
      </c>
      <c r="Y9" s="177">
        <v>0.65</v>
      </c>
      <c r="Z9" s="32"/>
      <c r="AA9" s="93"/>
    </row>
    <row r="10" spans="1:27" ht="30" customHeight="1">
      <c r="B10" s="143"/>
      <c r="C10" s="178"/>
      <c r="D10" s="178"/>
      <c r="E10" s="178"/>
      <c r="F10" s="178"/>
      <c r="G10" s="178"/>
      <c r="H10" s="178"/>
      <c r="I10" s="178"/>
      <c r="J10" s="178"/>
      <c r="K10" s="178"/>
      <c r="L10" s="1516" t="s">
        <v>63</v>
      </c>
      <c r="M10" s="1517"/>
      <c r="N10" s="1517"/>
      <c r="O10" s="1517"/>
      <c r="P10" s="1517"/>
      <c r="Q10" s="178"/>
      <c r="R10" s="178"/>
      <c r="S10" s="178"/>
      <c r="T10" s="178"/>
      <c r="U10" s="178"/>
      <c r="V10" s="178"/>
      <c r="W10" s="162"/>
      <c r="X10" s="179" t="s">
        <v>68</v>
      </c>
      <c r="Y10" s="174">
        <v>0.9</v>
      </c>
      <c r="Z10" s="32"/>
    </row>
    <row r="11" spans="1:27" ht="30" customHeight="1" thickTop="1">
      <c r="B11" s="143"/>
      <c r="C11" s="178"/>
      <c r="D11" s="178"/>
      <c r="E11" s="178"/>
      <c r="F11" s="178"/>
      <c r="G11" s="180"/>
      <c r="H11" s="181"/>
      <c r="I11" s="178"/>
      <c r="J11" s="178"/>
      <c r="K11" s="178"/>
      <c r="L11" s="1518">
        <f>'Mktg Investment Builder'!C5</f>
        <v>100000000</v>
      </c>
      <c r="M11" s="1518"/>
      <c r="N11" s="1518"/>
      <c r="O11" s="1518"/>
      <c r="P11" s="1518"/>
      <c r="Q11" s="178"/>
      <c r="R11" s="178"/>
      <c r="S11" s="178"/>
      <c r="T11" s="178"/>
      <c r="U11" s="178"/>
      <c r="V11" s="178"/>
      <c r="W11" s="162"/>
      <c r="X11" s="182" t="s">
        <v>69</v>
      </c>
      <c r="Y11" s="183">
        <v>0.02</v>
      </c>
      <c r="Z11" s="32"/>
    </row>
    <row r="12" spans="1:27" ht="30" customHeight="1" thickBot="1">
      <c r="B12" s="143"/>
      <c r="C12" s="178"/>
      <c r="D12" s="178"/>
      <c r="E12" s="178"/>
      <c r="F12" s="178"/>
      <c r="G12" s="180"/>
      <c r="H12" s="180"/>
      <c r="I12" s="178"/>
      <c r="J12" s="178"/>
      <c r="K12" s="178"/>
      <c r="L12" s="180"/>
      <c r="M12" s="143"/>
      <c r="N12" s="143"/>
      <c r="O12" s="143"/>
      <c r="P12" s="180"/>
      <c r="Q12" s="184"/>
      <c r="R12" s="185"/>
      <c r="S12" s="178"/>
      <c r="T12" s="178"/>
      <c r="U12" s="178"/>
      <c r="V12" s="178"/>
      <c r="W12" s="162"/>
      <c r="X12" s="186" t="s">
        <v>70</v>
      </c>
      <c r="Y12" s="187">
        <v>0.08</v>
      </c>
      <c r="Z12" s="32"/>
    </row>
    <row r="13" spans="1:27" ht="30" customHeight="1" thickTop="1">
      <c r="B13" s="143"/>
      <c r="C13" s="178"/>
      <c r="D13" s="178"/>
      <c r="E13" s="178"/>
      <c r="F13" s="178"/>
      <c r="G13" s="180"/>
      <c r="H13" s="184"/>
      <c r="I13" s="188"/>
      <c r="J13" s="189"/>
      <c r="K13" s="189"/>
      <c r="L13" s="178"/>
      <c r="M13" s="143"/>
      <c r="N13" s="143"/>
      <c r="O13" s="143"/>
      <c r="P13" s="178"/>
      <c r="Q13" s="190"/>
      <c r="R13" s="191"/>
      <c r="S13" s="178"/>
      <c r="T13" s="178"/>
      <c r="U13" s="178"/>
      <c r="V13" s="178"/>
      <c r="W13" s="162"/>
      <c r="X13" s="192" t="s">
        <v>71</v>
      </c>
      <c r="Y13" s="193">
        <v>0.4</v>
      </c>
      <c r="Z13" s="32"/>
    </row>
    <row r="14" spans="1:27" ht="30" customHeight="1">
      <c r="B14" s="143"/>
      <c r="C14" s="178"/>
      <c r="D14" s="178"/>
      <c r="E14" s="178"/>
      <c r="F14" s="178"/>
      <c r="G14" s="180"/>
      <c r="H14" s="194"/>
      <c r="I14" s="195"/>
      <c r="J14" s="196"/>
      <c r="K14" s="196"/>
      <c r="L14" s="1512" t="s">
        <v>72</v>
      </c>
      <c r="M14" s="1512"/>
      <c r="N14" s="1512"/>
      <c r="O14" s="1512"/>
      <c r="P14" s="1513"/>
      <c r="Q14" s="190"/>
      <c r="R14" s="197"/>
      <c r="S14" s="178"/>
      <c r="T14" s="178"/>
      <c r="U14" s="178"/>
      <c r="V14" s="178"/>
      <c r="W14" s="162"/>
      <c r="X14" s="198" t="s">
        <v>73</v>
      </c>
      <c r="Y14" s="199">
        <v>0.2</v>
      </c>
      <c r="Z14" s="32"/>
    </row>
    <row r="15" spans="1:27" ht="30" customHeight="1" thickTop="1" thickBot="1">
      <c r="B15" s="143"/>
      <c r="C15" s="178"/>
      <c r="D15" s="178"/>
      <c r="E15" s="178"/>
      <c r="F15" s="178"/>
      <c r="G15" s="178"/>
      <c r="H15" s="190"/>
      <c r="I15" s="200"/>
      <c r="J15" s="196"/>
      <c r="K15" s="196"/>
      <c r="L15" s="201"/>
      <c r="M15" s="1519">
        <f>'Mktg Investment Builder'!C32</f>
        <v>6250000</v>
      </c>
      <c r="N15" s="1519"/>
      <c r="O15" s="202"/>
      <c r="P15" s="201"/>
      <c r="Q15" s="190"/>
      <c r="R15" s="197"/>
      <c r="S15" s="178"/>
      <c r="T15" s="178"/>
      <c r="U15" s="178"/>
      <c r="V15" s="178"/>
      <c r="W15" s="162"/>
      <c r="X15" s="203" t="s">
        <v>74</v>
      </c>
      <c r="Y15" s="187">
        <v>0.4</v>
      </c>
      <c r="Z15" s="33"/>
    </row>
    <row r="16" spans="1:27" ht="30" customHeight="1" thickTop="1">
      <c r="B16" s="143"/>
      <c r="C16" s="178"/>
      <c r="D16" s="178"/>
      <c r="E16" s="178"/>
      <c r="F16" s="178"/>
      <c r="G16" s="178"/>
      <c r="H16" s="190"/>
      <c r="I16" s="204"/>
      <c r="J16" s="196"/>
      <c r="K16" s="196"/>
      <c r="L16" s="178"/>
      <c r="M16" s="143"/>
      <c r="N16" s="143"/>
      <c r="O16" s="143"/>
      <c r="P16" s="178"/>
      <c r="Q16" s="190"/>
      <c r="R16" s="197"/>
      <c r="S16" s="178"/>
      <c r="T16" s="178"/>
      <c r="U16" s="178"/>
      <c r="V16" s="178"/>
      <c r="W16" s="162"/>
      <c r="X16" s="205" t="s">
        <v>75</v>
      </c>
      <c r="Y16" s="174">
        <v>0.25</v>
      </c>
      <c r="Z16" s="31"/>
    </row>
    <row r="17" spans="2:26" ht="30" customHeight="1">
      <c r="B17" s="143"/>
      <c r="C17" s="178"/>
      <c r="D17" s="178"/>
      <c r="E17" s="178"/>
      <c r="F17" s="178"/>
      <c r="G17" s="178"/>
      <c r="H17" s="190"/>
      <c r="I17" s="204"/>
      <c r="J17" s="196"/>
      <c r="K17" s="196"/>
      <c r="L17" s="178"/>
      <c r="M17" s="180"/>
      <c r="N17" s="180"/>
      <c r="O17" s="180"/>
      <c r="P17" s="178"/>
      <c r="Q17" s="178"/>
      <c r="R17" s="190"/>
      <c r="S17" s="178"/>
      <c r="T17" s="178"/>
      <c r="U17" s="178"/>
      <c r="V17" s="178"/>
      <c r="W17" s="162"/>
      <c r="X17" s="206" t="s">
        <v>76</v>
      </c>
      <c r="Y17" s="183">
        <v>0.35</v>
      </c>
      <c r="Z17" s="31"/>
    </row>
    <row r="18" spans="2:26" ht="30" customHeight="1">
      <c r="B18" s="143"/>
      <c r="C18" s="178"/>
      <c r="D18" s="178"/>
      <c r="E18" s="178"/>
      <c r="F18" s="178"/>
      <c r="G18" s="180"/>
      <c r="H18" s="178"/>
      <c r="I18" s="178"/>
      <c r="J18" s="178"/>
      <c r="K18" s="178"/>
      <c r="L18" s="178"/>
      <c r="M18" s="178"/>
      <c r="N18" s="178"/>
      <c r="O18" s="178"/>
      <c r="P18" s="178"/>
      <c r="Q18" s="178"/>
      <c r="R18" s="178"/>
      <c r="S18" s="180"/>
      <c r="T18" s="180"/>
      <c r="U18" s="178"/>
      <c r="V18" s="178"/>
      <c r="W18" s="162"/>
      <c r="X18" s="206" t="s">
        <v>77</v>
      </c>
      <c r="Y18" s="199">
        <v>0.4</v>
      </c>
    </row>
    <row r="19" spans="2:26" ht="15.95">
      <c r="C19" s="90"/>
      <c r="D19" s="90"/>
      <c r="E19" s="90"/>
      <c r="F19" s="90"/>
      <c r="G19" s="66"/>
      <c r="H19" s="66"/>
      <c r="I19" s="66"/>
      <c r="J19" s="66"/>
      <c r="K19" s="66"/>
      <c r="L19" s="66"/>
      <c r="M19" s="66"/>
      <c r="N19" s="90"/>
      <c r="O19" s="90"/>
      <c r="P19" s="90"/>
      <c r="Q19" s="90"/>
      <c r="R19" s="90"/>
      <c r="S19" s="90"/>
      <c r="T19" s="90"/>
      <c r="U19" s="90"/>
      <c r="V19" s="90"/>
      <c r="X19" s="32"/>
      <c r="Y19" s="32"/>
    </row>
    <row r="20" spans="2:26" ht="30" customHeight="1">
      <c r="C20" s="90"/>
      <c r="D20" s="90"/>
      <c r="E20" s="90"/>
      <c r="F20" s="66"/>
      <c r="G20" s="119"/>
      <c r="H20" s="1511" t="s">
        <v>78</v>
      </c>
      <c r="I20" s="1511"/>
      <c r="J20" s="158"/>
      <c r="K20" s="158"/>
      <c r="L20" s="119"/>
      <c r="M20" s="124"/>
      <c r="N20" s="66"/>
      <c r="O20" s="66"/>
      <c r="P20" s="119"/>
      <c r="Q20" s="1511" t="s">
        <v>79</v>
      </c>
      <c r="R20" s="1511"/>
      <c r="S20" s="119"/>
      <c r="T20" s="90"/>
      <c r="U20" s="90"/>
      <c r="V20" s="90"/>
      <c r="X20" s="31"/>
      <c r="Y20" s="31"/>
    </row>
    <row r="21" spans="2:26" ht="29.1" customHeight="1" thickTop="1">
      <c r="C21" s="90"/>
      <c r="D21" s="90"/>
      <c r="E21" s="90"/>
      <c r="F21" s="90"/>
      <c r="G21" s="112"/>
      <c r="H21" s="1500">
        <f>M15*Y8</f>
        <v>2187500</v>
      </c>
      <c r="I21" s="1500"/>
      <c r="J21" s="159"/>
      <c r="K21" s="159"/>
      <c r="L21" s="112"/>
      <c r="M21" s="66"/>
      <c r="N21" s="66"/>
      <c r="O21" s="66"/>
      <c r="P21" s="111"/>
      <c r="Q21" s="1500">
        <f>M15*Y9</f>
        <v>4062500</v>
      </c>
      <c r="R21" s="1500"/>
      <c r="S21" s="111"/>
      <c r="T21" s="90"/>
      <c r="U21" s="90"/>
      <c r="V21" s="90"/>
      <c r="X21" s="31"/>
      <c r="Y21" s="31"/>
    </row>
    <row r="22" spans="2:26" ht="20.100000000000001" customHeight="1">
      <c r="C22" s="90"/>
      <c r="D22" s="90"/>
      <c r="E22" s="90"/>
      <c r="F22" s="90"/>
      <c r="G22" s="112"/>
      <c r="H22" s="160" t="s">
        <v>80</v>
      </c>
      <c r="I22" s="1502">
        <f>H21/4</f>
        <v>546875</v>
      </c>
      <c r="J22" s="1502"/>
      <c r="K22" s="1502"/>
      <c r="L22" s="112"/>
      <c r="M22" s="66"/>
      <c r="N22" s="66"/>
      <c r="O22" s="66"/>
      <c r="P22" s="111"/>
      <c r="Q22" s="207" t="s">
        <v>80</v>
      </c>
      <c r="R22" s="208">
        <f>Q21/4</f>
        <v>1015625</v>
      </c>
      <c r="S22" s="111"/>
      <c r="T22" s="90"/>
      <c r="U22" s="90"/>
      <c r="V22" s="90"/>
      <c r="X22" s="31"/>
      <c r="Y22" s="31"/>
    </row>
    <row r="23" spans="2:26" ht="21.95" customHeight="1">
      <c r="C23" s="90"/>
      <c r="D23" s="90"/>
      <c r="E23" s="90"/>
      <c r="F23" s="90"/>
      <c r="G23" s="112"/>
      <c r="H23" s="1486" t="s">
        <v>81</v>
      </c>
      <c r="I23" s="1501">
        <f>H21/4</f>
        <v>546875</v>
      </c>
      <c r="J23" s="1501"/>
      <c r="K23" s="1501"/>
      <c r="L23" s="112"/>
      <c r="M23" s="66"/>
      <c r="N23" s="66"/>
      <c r="O23" s="66"/>
      <c r="P23" s="111"/>
      <c r="Q23" s="209" t="s">
        <v>81</v>
      </c>
      <c r="R23" s="1487">
        <f>Q21*0.25</f>
        <v>1015625</v>
      </c>
      <c r="S23" s="111"/>
      <c r="T23" s="90"/>
      <c r="U23" s="90"/>
      <c r="V23" s="90"/>
      <c r="X23" s="32"/>
      <c r="Y23" s="31"/>
    </row>
    <row r="24" spans="2:26" ht="21.95" customHeight="1">
      <c r="C24" s="90"/>
      <c r="D24" s="90"/>
      <c r="E24" s="90"/>
      <c r="F24" s="90"/>
      <c r="G24" s="112"/>
      <c r="H24" s="1486" t="s">
        <v>82</v>
      </c>
      <c r="I24" s="1501">
        <f>H21/4</f>
        <v>546875</v>
      </c>
      <c r="J24" s="1501"/>
      <c r="K24" s="1501"/>
      <c r="L24" s="112"/>
      <c r="M24" s="66"/>
      <c r="N24" s="66"/>
      <c r="O24" s="66"/>
      <c r="P24" s="111"/>
      <c r="Q24" s="209" t="s">
        <v>82</v>
      </c>
      <c r="R24" s="210">
        <f>Q21*0.3</f>
        <v>1218750</v>
      </c>
      <c r="S24" s="111"/>
      <c r="T24" s="90"/>
      <c r="U24" s="90"/>
      <c r="V24" s="90"/>
      <c r="X24" s="31"/>
      <c r="Y24" s="31"/>
    </row>
    <row r="25" spans="2:26" ht="21.95" customHeight="1">
      <c r="C25" s="90"/>
      <c r="D25" s="90"/>
      <c r="E25" s="90"/>
      <c r="F25" s="90"/>
      <c r="G25" s="112"/>
      <c r="H25" s="1486" t="s">
        <v>83</v>
      </c>
      <c r="I25" s="1501">
        <f>H21/4</f>
        <v>546875</v>
      </c>
      <c r="J25" s="1501"/>
      <c r="K25" s="1501"/>
      <c r="L25" s="112"/>
      <c r="M25" s="66"/>
      <c r="N25" s="66"/>
      <c r="O25" s="66"/>
      <c r="P25" s="111"/>
      <c r="Q25" s="209" t="s">
        <v>83</v>
      </c>
      <c r="R25" s="210">
        <f>Q21*0.25</f>
        <v>1015625</v>
      </c>
      <c r="S25" s="111"/>
      <c r="T25" s="90"/>
      <c r="U25" s="90"/>
      <c r="V25" s="90"/>
      <c r="X25" s="31"/>
      <c r="Y25" s="31"/>
    </row>
    <row r="26" spans="2:26" ht="21.95" customHeight="1">
      <c r="C26"/>
      <c r="D26"/>
      <c r="E26" s="90"/>
      <c r="F26" s="90"/>
      <c r="G26" s="112"/>
      <c r="H26" s="1486" t="s">
        <v>84</v>
      </c>
      <c r="I26" s="1501">
        <f>H21/4</f>
        <v>546875</v>
      </c>
      <c r="J26" s="1501"/>
      <c r="K26" s="1501"/>
      <c r="L26" s="112"/>
      <c r="M26" s="90"/>
      <c r="N26" s="90"/>
      <c r="O26" s="90"/>
      <c r="P26" s="112"/>
      <c r="Q26" s="209" t="s">
        <v>84</v>
      </c>
      <c r="R26" s="210">
        <f>Q21*0.2</f>
        <v>812500</v>
      </c>
      <c r="S26" s="111"/>
      <c r="T26" s="90"/>
      <c r="U26" s="90"/>
      <c r="V26" s="90"/>
    </row>
    <row r="27" spans="2:26" ht="9.9499999999999993" customHeight="1">
      <c r="C27" s="90"/>
      <c r="D27" s="90"/>
      <c r="E27" s="90"/>
      <c r="F27" s="90"/>
      <c r="G27" s="112"/>
      <c r="H27" s="112"/>
      <c r="I27" s="117"/>
      <c r="J27" s="117"/>
      <c r="K27" s="117"/>
      <c r="L27" s="112"/>
      <c r="M27" s="90"/>
      <c r="N27" s="90"/>
      <c r="O27" s="90"/>
      <c r="P27" s="111"/>
      <c r="Q27" s="111"/>
      <c r="R27" s="111"/>
      <c r="S27" s="113"/>
      <c r="T27" s="66"/>
      <c r="U27" s="90"/>
      <c r="V27" s="90"/>
    </row>
    <row r="28" spans="2:26" ht="47.1" customHeight="1">
      <c r="C28" s="90"/>
      <c r="D28" s="90"/>
      <c r="E28" s="90"/>
      <c r="F28" s="90"/>
      <c r="G28" s="66"/>
      <c r="H28" s="115"/>
      <c r="I28" s="116"/>
      <c r="J28" s="120"/>
      <c r="K28" s="120"/>
      <c r="L28" s="66"/>
      <c r="M28" s="90"/>
      <c r="N28" s="90"/>
      <c r="O28" s="90"/>
      <c r="P28" s="90"/>
      <c r="Q28" s="90"/>
      <c r="R28" s="90"/>
      <c r="S28" s="90"/>
      <c r="T28" s="90"/>
      <c r="U28" s="90"/>
      <c r="V28" s="90"/>
    </row>
    <row r="29" spans="2:26" ht="15" thickBot="1">
      <c r="C29" s="90"/>
      <c r="D29" s="90"/>
      <c r="E29" s="90"/>
      <c r="F29" s="90"/>
      <c r="G29" s="90"/>
      <c r="H29" s="92"/>
      <c r="I29" s="114"/>
      <c r="J29" s="120"/>
      <c r="K29" s="120"/>
      <c r="L29" s="90"/>
      <c r="M29" s="66"/>
      <c r="N29" s="66"/>
      <c r="O29" s="66"/>
      <c r="P29" s="90"/>
      <c r="Q29" s="90"/>
      <c r="R29" s="90"/>
      <c r="S29" s="90"/>
      <c r="T29" s="90"/>
      <c r="U29" s="90"/>
      <c r="V29" s="90"/>
    </row>
    <row r="30" spans="2:26" ht="29.1" customHeight="1">
      <c r="C30" s="66"/>
      <c r="D30" s="66"/>
      <c r="E30" s="66"/>
      <c r="F30" s="66"/>
      <c r="G30" s="66"/>
      <c r="H30" s="92"/>
      <c r="I30" s="114"/>
      <c r="J30" s="120"/>
      <c r="K30" s="120"/>
      <c r="L30" s="66"/>
      <c r="M30" s="1514" t="s">
        <v>85</v>
      </c>
      <c r="N30" s="1515"/>
      <c r="O30" s="211"/>
      <c r="P30" s="212"/>
      <c r="Q30" s="1507" t="s">
        <v>86</v>
      </c>
      <c r="R30" s="1507"/>
      <c r="S30" s="190"/>
      <c r="T30" s="1507" t="s">
        <v>87</v>
      </c>
      <c r="U30" s="1507"/>
      <c r="V30" s="1507"/>
    </row>
    <row r="31" spans="2:26" ht="29.1" customHeight="1" thickTop="1" thickBot="1">
      <c r="C31" s="66"/>
      <c r="D31" s="66"/>
      <c r="E31" s="66"/>
      <c r="F31" s="66"/>
      <c r="G31" s="66"/>
      <c r="H31" s="92"/>
      <c r="I31" s="114"/>
      <c r="J31" s="120"/>
      <c r="K31" s="120"/>
      <c r="L31" s="66"/>
      <c r="M31" s="1508">
        <f>Q21*Y10</f>
        <v>3656250</v>
      </c>
      <c r="N31" s="1509"/>
      <c r="O31" s="213"/>
      <c r="P31" s="214"/>
      <c r="Q31" s="1510">
        <f>Q21*Y11</f>
        <v>81250</v>
      </c>
      <c r="R31" s="1510"/>
      <c r="S31" s="190"/>
      <c r="T31" s="1510">
        <f>Q21*Y12</f>
        <v>325000</v>
      </c>
      <c r="U31" s="1510"/>
      <c r="V31" s="1510"/>
    </row>
    <row r="32" spans="2:26" ht="15" thickTop="1">
      <c r="C32" s="66"/>
      <c r="D32" s="66"/>
      <c r="E32" s="66"/>
      <c r="F32" s="66"/>
      <c r="G32" s="66"/>
      <c r="H32" s="66"/>
      <c r="I32" s="66"/>
      <c r="J32" s="66"/>
      <c r="K32" s="66"/>
      <c r="L32" s="66"/>
      <c r="M32" s="66"/>
      <c r="N32" s="66"/>
      <c r="O32" s="66"/>
      <c r="P32" s="66"/>
      <c r="Q32" s="66"/>
      <c r="R32" s="66"/>
      <c r="S32" s="66"/>
      <c r="T32" s="66"/>
      <c r="U32" s="66"/>
      <c r="V32" s="66"/>
      <c r="W32" s="6"/>
      <c r="X32" s="6"/>
    </row>
    <row r="33" spans="1:24">
      <c r="C33" s="66"/>
      <c r="D33" s="66"/>
      <c r="E33" s="66"/>
      <c r="F33" s="66"/>
      <c r="G33" s="66"/>
      <c r="H33" s="66"/>
      <c r="I33" s="66"/>
      <c r="J33" s="66"/>
      <c r="K33" s="66"/>
      <c r="L33" s="66"/>
      <c r="M33" s="66"/>
      <c r="N33" s="66"/>
      <c r="O33" s="66"/>
      <c r="P33" s="66"/>
      <c r="Q33" s="66"/>
      <c r="R33" s="66"/>
      <c r="S33" s="66"/>
      <c r="T33" s="66"/>
      <c r="U33" s="66"/>
      <c r="V33" s="66"/>
      <c r="W33" s="6"/>
      <c r="X33" s="6"/>
    </row>
    <row r="34" spans="1:24">
      <c r="B34" s="6"/>
      <c r="C34" s="66"/>
      <c r="D34" s="66"/>
      <c r="E34" s="66"/>
      <c r="F34" s="66"/>
      <c r="G34" s="66"/>
      <c r="H34" s="66"/>
      <c r="I34" s="66"/>
      <c r="J34" s="66"/>
      <c r="K34" s="66"/>
      <c r="L34" s="66"/>
      <c r="M34" s="66"/>
      <c r="N34" s="66"/>
      <c r="O34" s="66"/>
      <c r="P34" s="66"/>
      <c r="Q34" s="66"/>
      <c r="R34" s="66"/>
      <c r="S34" s="66"/>
      <c r="T34" s="66"/>
      <c r="U34" s="66"/>
      <c r="V34" s="66"/>
      <c r="W34" s="6"/>
      <c r="X34" s="6"/>
    </row>
    <row r="35" spans="1:24" ht="29.1" customHeight="1">
      <c r="A35" s="6"/>
      <c r="B35" s="1498" t="s">
        <v>88</v>
      </c>
      <c r="C35" s="1498"/>
      <c r="D35" s="1498"/>
      <c r="E35" s="1498"/>
      <c r="F35" s="215"/>
      <c r="G35" s="216"/>
      <c r="H35" s="1498" t="s">
        <v>89</v>
      </c>
      <c r="I35" s="1498"/>
      <c r="J35" s="217"/>
      <c r="K35" s="218"/>
      <c r="L35" s="216"/>
      <c r="M35" s="1498" t="s">
        <v>90</v>
      </c>
      <c r="N35" s="1498"/>
      <c r="O35" s="126"/>
      <c r="P35" s="124"/>
      <c r="Q35" s="66"/>
      <c r="R35" s="66"/>
      <c r="S35" s="66"/>
      <c r="T35" s="66"/>
      <c r="U35" s="66"/>
      <c r="V35" s="66"/>
      <c r="W35" s="6"/>
      <c r="X35" s="6"/>
    </row>
    <row r="36" spans="1:24" ht="29.1" customHeight="1" thickTop="1">
      <c r="B36" s="1499">
        <f>M31*Y13</f>
        <v>1462500</v>
      </c>
      <c r="C36" s="1499"/>
      <c r="D36" s="1499"/>
      <c r="E36" s="1499"/>
      <c r="F36" s="219"/>
      <c r="G36" s="220"/>
      <c r="H36" s="1499">
        <f>M31*Y14</f>
        <v>731250</v>
      </c>
      <c r="I36" s="1499"/>
      <c r="J36" s="221"/>
      <c r="K36" s="222"/>
      <c r="L36" s="223"/>
      <c r="M36" s="1499">
        <f>M31*Y15</f>
        <v>1462500</v>
      </c>
      <c r="N36" s="1499"/>
      <c r="O36" s="122"/>
      <c r="P36" s="90"/>
      <c r="Q36" s="66"/>
      <c r="R36" s="66"/>
      <c r="S36" s="66"/>
      <c r="T36" s="66"/>
      <c r="U36" s="66"/>
      <c r="V36" s="66"/>
      <c r="W36" s="6"/>
      <c r="X36" s="6"/>
    </row>
    <row r="37" spans="1:24">
      <c r="B37" s="143"/>
      <c r="C37" s="180"/>
      <c r="D37" s="180"/>
      <c r="E37" s="180"/>
      <c r="F37" s="180"/>
      <c r="G37" s="180"/>
      <c r="H37" s="180"/>
      <c r="I37" s="180"/>
      <c r="J37" s="180"/>
      <c r="K37" s="224"/>
      <c r="L37" s="180"/>
      <c r="M37" s="180"/>
      <c r="N37" s="180"/>
      <c r="O37" s="66"/>
      <c r="P37" s="90"/>
      <c r="Q37" s="66"/>
      <c r="R37" s="66"/>
      <c r="S37" s="66"/>
      <c r="T37" s="66"/>
      <c r="U37" s="66"/>
      <c r="V37" s="66"/>
      <c r="W37" s="6"/>
      <c r="X37" s="6"/>
    </row>
    <row r="38" spans="1:24">
      <c r="B38" s="143"/>
      <c r="C38" s="180"/>
      <c r="D38" s="180"/>
      <c r="E38" s="180"/>
      <c r="F38" s="180"/>
      <c r="G38" s="180"/>
      <c r="H38" s="180"/>
      <c r="I38" s="180"/>
      <c r="J38" s="180"/>
      <c r="K38" s="224"/>
      <c r="L38" s="180"/>
      <c r="M38" s="180"/>
      <c r="N38" s="180"/>
      <c r="O38" s="66"/>
      <c r="P38" s="66"/>
      <c r="Q38" s="66"/>
      <c r="R38" s="66"/>
      <c r="S38" s="66"/>
      <c r="T38" s="66"/>
      <c r="U38" s="66"/>
      <c r="V38" s="66"/>
      <c r="W38" s="6"/>
      <c r="X38" s="6"/>
    </row>
    <row r="39" spans="1:24">
      <c r="B39" s="162"/>
      <c r="C39" s="180"/>
      <c r="D39" s="180"/>
      <c r="E39" s="180"/>
      <c r="F39" s="180"/>
      <c r="G39" s="180"/>
      <c r="H39" s="180"/>
      <c r="I39" s="180"/>
      <c r="J39" s="180"/>
      <c r="K39" s="224"/>
      <c r="L39" s="180"/>
      <c r="M39" s="180"/>
      <c r="N39" s="180"/>
      <c r="O39" s="66"/>
      <c r="P39" s="66"/>
      <c r="Q39" s="66"/>
      <c r="R39" s="66"/>
      <c r="S39" s="66"/>
      <c r="T39" s="66"/>
      <c r="U39" s="66"/>
      <c r="V39" s="66"/>
      <c r="W39" s="6"/>
      <c r="X39" s="6"/>
    </row>
    <row r="40" spans="1:24" ht="29.1" customHeight="1">
      <c r="A40" s="6"/>
      <c r="B40" s="1503" t="s">
        <v>77</v>
      </c>
      <c r="C40" s="1503"/>
      <c r="D40" s="1503"/>
      <c r="E40" s="1503"/>
      <c r="F40" s="162"/>
      <c r="G40" s="226"/>
      <c r="H40" s="1503" t="s">
        <v>76</v>
      </c>
      <c r="I40" s="1503"/>
      <c r="J40" s="227"/>
      <c r="K40" s="228"/>
      <c r="L40" s="225"/>
      <c r="M40" s="1503" t="s">
        <v>75</v>
      </c>
      <c r="N40" s="1503"/>
      <c r="O40" s="125"/>
      <c r="P40" s="127"/>
      <c r="Q40" s="66"/>
      <c r="R40" s="66"/>
      <c r="S40" s="66"/>
      <c r="T40" s="66"/>
      <c r="U40" s="66"/>
      <c r="V40" s="66"/>
      <c r="W40" s="6"/>
      <c r="X40" s="6"/>
    </row>
    <row r="41" spans="1:24" ht="29.1" customHeight="1" thickTop="1">
      <c r="B41" s="229"/>
      <c r="C41" s="1506">
        <f>M36*Y18</f>
        <v>585000</v>
      </c>
      <c r="D41" s="1506"/>
      <c r="E41" s="229"/>
      <c r="F41" s="143"/>
      <c r="G41" s="230"/>
      <c r="H41" s="1506">
        <f>M36*Y17</f>
        <v>511874.99999999994</v>
      </c>
      <c r="I41" s="1506"/>
      <c r="J41" s="230"/>
      <c r="K41" s="222"/>
      <c r="L41" s="231"/>
      <c r="M41" s="1506">
        <f>M36*Y16</f>
        <v>365625</v>
      </c>
      <c r="N41" s="1506"/>
      <c r="O41" s="128"/>
      <c r="P41" s="121"/>
      <c r="Q41" s="66"/>
      <c r="R41" s="66"/>
      <c r="S41" s="66"/>
      <c r="T41" s="66"/>
      <c r="U41" s="66"/>
      <c r="V41" s="66"/>
    </row>
    <row r="42" spans="1:24" ht="21.95" customHeight="1">
      <c r="B42" s="232"/>
      <c r="C42" s="1504">
        <f>C41/12</f>
        <v>48750</v>
      </c>
      <c r="D42" s="1504"/>
      <c r="E42" s="233"/>
      <c r="F42" s="143"/>
      <c r="G42" s="233"/>
      <c r="H42" s="1504">
        <f>H41/12</f>
        <v>42656.249999999993</v>
      </c>
      <c r="I42" s="1504"/>
      <c r="J42" s="231"/>
      <c r="K42" s="224"/>
      <c r="L42" s="232"/>
      <c r="M42" s="1504">
        <f>M41/12</f>
        <v>30468.75</v>
      </c>
      <c r="N42" s="1504"/>
      <c r="O42" s="123"/>
      <c r="P42" s="121"/>
      <c r="Q42" s="90"/>
      <c r="R42" s="90"/>
      <c r="S42" s="90"/>
      <c r="T42" s="90"/>
      <c r="U42" s="90"/>
    </row>
    <row r="43" spans="1:24" ht="21.95" customHeight="1">
      <c r="B43" s="232"/>
      <c r="C43" s="1505">
        <v>19</v>
      </c>
      <c r="D43" s="1505"/>
      <c r="E43" s="234"/>
      <c r="F43" s="143"/>
      <c r="G43" s="234"/>
      <c r="H43" s="1505">
        <v>16</v>
      </c>
      <c r="I43" s="1505"/>
      <c r="J43" s="232"/>
      <c r="K43" s="235"/>
      <c r="L43" s="231"/>
      <c r="M43" s="1505">
        <v>12.5</v>
      </c>
      <c r="N43" s="1505"/>
      <c r="O43" s="118"/>
      <c r="P43" s="121"/>
      <c r="Q43" s="90"/>
      <c r="R43" s="90"/>
      <c r="S43" s="90"/>
      <c r="T43" s="90"/>
      <c r="U43" s="90"/>
    </row>
    <row r="44" spans="1:24" ht="6.95" customHeight="1">
      <c r="B44" s="123"/>
      <c r="C44" s="118"/>
      <c r="D44" s="118"/>
      <c r="E44" s="118"/>
      <c r="G44" s="118"/>
      <c r="H44" s="118"/>
      <c r="I44" s="123"/>
      <c r="J44" s="123"/>
      <c r="K44" s="67"/>
      <c r="L44" s="123"/>
      <c r="M44" s="118"/>
      <c r="N44" s="123"/>
      <c r="O44" s="123"/>
      <c r="P44" s="121"/>
      <c r="Q44" s="90"/>
      <c r="R44" s="90"/>
      <c r="S44" s="90"/>
      <c r="T44" s="90"/>
      <c r="U44" s="90"/>
    </row>
    <row r="45" spans="1:24">
      <c r="C45" s="90"/>
      <c r="D45" s="90"/>
      <c r="E45" s="90"/>
      <c r="F45" s="90"/>
      <c r="G45" s="90"/>
      <c r="H45" s="90"/>
      <c r="P45" s="90"/>
      <c r="Q45" s="90"/>
      <c r="R45" s="90"/>
      <c r="S45" s="90"/>
      <c r="T45" s="90"/>
      <c r="U45" s="90"/>
      <c r="V45" s="90"/>
    </row>
    <row r="46" spans="1:24" ht="15.95">
      <c r="C46" s="33"/>
      <c r="D46" s="33"/>
      <c r="E46" s="31"/>
      <c r="F46" s="31"/>
      <c r="G46" s="31"/>
      <c r="H46" s="31"/>
      <c r="I46" s="31"/>
      <c r="J46" s="31"/>
      <c r="K46" s="31"/>
      <c r="L46" s="31"/>
      <c r="M46" s="31"/>
      <c r="N46" s="31"/>
      <c r="O46" s="31"/>
      <c r="P46" s="31"/>
      <c r="Q46" s="31"/>
      <c r="R46" s="31"/>
      <c r="S46" s="31"/>
      <c r="T46" s="31"/>
      <c r="U46" s="31"/>
      <c r="V46" s="31"/>
    </row>
    <row r="47" spans="1:24" ht="15.95">
      <c r="C47" s="31"/>
      <c r="D47" s="31"/>
      <c r="E47" s="31"/>
      <c r="F47" s="31"/>
      <c r="G47" s="31"/>
      <c r="H47" s="31"/>
      <c r="I47" s="31"/>
      <c r="J47" s="31"/>
      <c r="K47" s="31"/>
      <c r="L47" s="31"/>
      <c r="M47" s="31"/>
      <c r="N47" s="31"/>
      <c r="O47" s="31"/>
      <c r="P47" s="31"/>
      <c r="Q47" s="31"/>
      <c r="R47" s="31"/>
      <c r="S47" s="31"/>
      <c r="T47" s="31"/>
      <c r="U47" s="31"/>
      <c r="V47" s="31"/>
    </row>
    <row r="48" spans="1:24" ht="15.95">
      <c r="C48" s="33"/>
      <c r="D48" s="33"/>
      <c r="E48" s="31"/>
      <c r="F48" s="31"/>
      <c r="G48" s="31"/>
      <c r="H48" s="31"/>
      <c r="I48" s="31"/>
      <c r="J48" s="31"/>
      <c r="K48" s="31"/>
      <c r="L48" s="31"/>
      <c r="M48" s="31"/>
      <c r="N48" s="31"/>
      <c r="O48" s="31"/>
      <c r="P48" s="31"/>
      <c r="Q48" s="31"/>
      <c r="R48" s="31"/>
      <c r="S48" s="31"/>
      <c r="T48" s="31"/>
      <c r="U48" s="31"/>
      <c r="V48" s="31"/>
    </row>
    <row r="49" spans="3:22" ht="15.95">
      <c r="C49" s="33"/>
      <c r="D49" s="33"/>
      <c r="E49" s="31"/>
      <c r="F49" s="31"/>
      <c r="G49" s="31"/>
      <c r="H49" s="91"/>
      <c r="I49" s="90"/>
      <c r="J49" s="90"/>
      <c r="K49" s="90"/>
      <c r="L49" s="90"/>
      <c r="M49" s="91"/>
      <c r="N49" s="31"/>
      <c r="O49" s="31"/>
      <c r="P49" s="31"/>
      <c r="Q49" s="31"/>
      <c r="R49" s="31"/>
      <c r="S49" s="31"/>
      <c r="T49" s="31"/>
      <c r="U49" s="31"/>
      <c r="V49" s="31"/>
    </row>
    <row r="50" spans="3:22" ht="15.95">
      <c r="C50" s="33"/>
      <c r="D50" s="33"/>
      <c r="E50" s="31"/>
      <c r="F50" s="31"/>
      <c r="G50" s="31"/>
      <c r="H50" s="90"/>
      <c r="I50" s="90"/>
      <c r="J50" s="90"/>
      <c r="K50" s="90"/>
      <c r="L50" s="90"/>
      <c r="M50" s="90"/>
      <c r="N50" s="31"/>
      <c r="O50" s="31"/>
      <c r="P50" s="31"/>
      <c r="Q50" s="31"/>
      <c r="R50" s="31"/>
      <c r="S50" s="31"/>
      <c r="T50" s="31"/>
      <c r="U50" s="31"/>
      <c r="V50" s="31"/>
    </row>
    <row r="51" spans="3:22" ht="15.95">
      <c r="C51" s="33"/>
      <c r="D51" s="33"/>
      <c r="E51" s="31"/>
      <c r="F51" s="31"/>
      <c r="G51" s="31"/>
      <c r="H51" s="90"/>
      <c r="I51" s="90"/>
      <c r="J51" s="90"/>
      <c r="K51" s="90"/>
      <c r="L51" s="90"/>
      <c r="M51" s="90"/>
      <c r="N51" s="31"/>
      <c r="O51" s="31"/>
      <c r="P51" s="31"/>
      <c r="Q51" s="31"/>
      <c r="R51" s="31"/>
      <c r="S51" s="31"/>
      <c r="T51" s="31"/>
      <c r="U51" s="31"/>
      <c r="V51" s="31"/>
    </row>
    <row r="52" spans="3:22" ht="15.95">
      <c r="C52" s="33"/>
      <c r="D52" s="33"/>
      <c r="E52" s="31"/>
      <c r="F52" s="31"/>
      <c r="G52" s="31"/>
      <c r="H52" s="31"/>
      <c r="I52" s="31"/>
      <c r="J52" s="31"/>
      <c r="K52" s="31"/>
      <c r="L52" s="31"/>
      <c r="M52" s="31"/>
      <c r="N52" s="31"/>
      <c r="O52" s="31"/>
      <c r="P52" s="31"/>
      <c r="Q52" s="31"/>
      <c r="R52" s="31"/>
      <c r="S52" s="31"/>
      <c r="T52" s="31"/>
      <c r="U52" s="31"/>
      <c r="V52" s="31"/>
    </row>
    <row r="53" spans="3:22" ht="15.95">
      <c r="C53" s="33"/>
      <c r="D53" s="33"/>
      <c r="E53" s="31"/>
      <c r="F53" s="31"/>
      <c r="G53" s="31"/>
      <c r="H53" s="31"/>
      <c r="I53" s="31"/>
      <c r="J53" s="31"/>
      <c r="K53" s="31"/>
      <c r="L53" s="31"/>
      <c r="M53" s="31"/>
      <c r="N53" s="31"/>
      <c r="O53" s="31"/>
      <c r="P53" s="31"/>
      <c r="Q53" s="31"/>
      <c r="R53" s="31"/>
      <c r="S53" s="31"/>
      <c r="T53" s="31"/>
      <c r="U53" s="31"/>
      <c r="V53" s="31"/>
    </row>
    <row r="54" spans="3:22" ht="15.95">
      <c r="C54" s="33"/>
      <c r="D54" s="33"/>
      <c r="E54" s="31"/>
      <c r="F54" s="31"/>
      <c r="G54" s="31"/>
      <c r="H54" s="31"/>
      <c r="I54" s="31"/>
      <c r="J54" s="31"/>
      <c r="K54" s="31"/>
      <c r="L54" s="31"/>
      <c r="M54" s="31"/>
      <c r="N54" s="31"/>
      <c r="O54" s="31"/>
      <c r="P54" s="31"/>
      <c r="Q54" s="31"/>
      <c r="R54" s="31"/>
    </row>
    <row r="55" spans="3:22" ht="15.95">
      <c r="C55" s="33"/>
      <c r="D55" s="33"/>
      <c r="E55" s="31"/>
      <c r="F55" s="31"/>
      <c r="G55" s="31"/>
      <c r="H55" s="31"/>
      <c r="I55" s="31"/>
      <c r="J55" s="31"/>
      <c r="K55" s="31"/>
      <c r="L55" s="31"/>
      <c r="M55" s="31"/>
      <c r="N55" s="31"/>
      <c r="O55" s="31"/>
      <c r="P55" s="31"/>
      <c r="Q55" s="31"/>
      <c r="R55" s="31"/>
    </row>
    <row r="62" spans="3:22" ht="14.1" customHeight="1"/>
    <row r="67" ht="14.1" customHeight="1"/>
    <row r="72" ht="14.1" customHeight="1"/>
    <row r="89" s="3" customFormat="1"/>
  </sheetData>
  <mergeCells count="38">
    <mergeCell ref="M42:N42"/>
    <mergeCell ref="M43:N43"/>
    <mergeCell ref="L10:P10"/>
    <mergeCell ref="L11:P11"/>
    <mergeCell ref="M15:N15"/>
    <mergeCell ref="M40:N40"/>
    <mergeCell ref="M41:N41"/>
    <mergeCell ref="M35:N35"/>
    <mergeCell ref="M36:N36"/>
    <mergeCell ref="T30:V30"/>
    <mergeCell ref="M31:N31"/>
    <mergeCell ref="Q31:R31"/>
    <mergeCell ref="T31:V31"/>
    <mergeCell ref="B3:Y3"/>
    <mergeCell ref="Q20:R20"/>
    <mergeCell ref="L14:P14"/>
    <mergeCell ref="Q21:R21"/>
    <mergeCell ref="M30:N30"/>
    <mergeCell ref="Q30:R30"/>
    <mergeCell ref="H20:I20"/>
    <mergeCell ref="B40:E40"/>
    <mergeCell ref="C42:D42"/>
    <mergeCell ref="C43:D43"/>
    <mergeCell ref="C41:D41"/>
    <mergeCell ref="H40:I40"/>
    <mergeCell ref="H41:I41"/>
    <mergeCell ref="H42:I42"/>
    <mergeCell ref="H43:I43"/>
    <mergeCell ref="B35:E35"/>
    <mergeCell ref="B36:E36"/>
    <mergeCell ref="H21:I21"/>
    <mergeCell ref="I26:K26"/>
    <mergeCell ref="I24:K24"/>
    <mergeCell ref="I23:K23"/>
    <mergeCell ref="I22:K22"/>
    <mergeCell ref="I25:K25"/>
    <mergeCell ref="H35:I35"/>
    <mergeCell ref="H36:I36"/>
  </mergeCells>
  <pageMargins left="0.25" right="0.25" top="0.75" bottom="0.75" header="0.3" footer="0.3"/>
  <pageSetup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5095-6616-41D5-ACA7-43DEA51459EF}">
  <sheetPr>
    <pageSetUpPr fitToPage="1"/>
  </sheetPr>
  <dimension ref="A1:N42"/>
  <sheetViews>
    <sheetView zoomScale="135" zoomScaleNormal="150" workbookViewId="0">
      <selection activeCell="D4" sqref="D4"/>
    </sheetView>
  </sheetViews>
  <sheetFormatPr defaultColWidth="9.140625" defaultRowHeight="14.1"/>
  <cols>
    <col min="1" max="1" width="2" style="1081" customWidth="1"/>
    <col min="2" max="2" width="80.85546875" style="1081" customWidth="1"/>
    <col min="3" max="3" width="20.85546875" style="1082" customWidth="1"/>
    <col min="4" max="7" width="20.85546875" style="1083" customWidth="1"/>
    <col min="8" max="8" width="20.85546875" style="1082" customWidth="1"/>
    <col min="9" max="12" width="20.85546875" style="1083" customWidth="1"/>
    <col min="13" max="13" width="9.140625" style="1081"/>
    <col min="14" max="14" width="9.140625" style="1081" customWidth="1"/>
    <col min="15" max="16384" width="9.140625" style="1081"/>
  </cols>
  <sheetData>
    <row r="1" spans="1:14" s="236" customFormat="1" ht="15" customHeight="1">
      <c r="C1" s="1084"/>
      <c r="D1" s="1085"/>
      <c r="E1" s="1085"/>
      <c r="F1" s="1085"/>
      <c r="G1" s="1085"/>
      <c r="H1" s="1084"/>
      <c r="I1" s="1085"/>
      <c r="J1" s="1085"/>
      <c r="K1" s="1085"/>
      <c r="L1" s="1085"/>
    </row>
    <row r="2" spans="1:14" s="236" customFormat="1" ht="45.95" customHeight="1">
      <c r="C2" s="1084"/>
      <c r="D2" s="1085"/>
      <c r="E2" s="1085"/>
      <c r="F2" s="1085"/>
      <c r="G2" s="1085"/>
      <c r="H2" s="1084"/>
      <c r="I2" s="1085"/>
      <c r="J2" s="1085"/>
      <c r="K2" s="1085"/>
      <c r="L2" s="1085"/>
    </row>
    <row r="3" spans="1:14" s="877" customFormat="1" ht="30" customHeight="1">
      <c r="A3" s="1086"/>
      <c r="B3" s="1087" t="s">
        <v>6</v>
      </c>
      <c r="C3" s="1088"/>
      <c r="D3" s="1088"/>
      <c r="E3" s="1088"/>
      <c r="F3" s="1088"/>
      <c r="G3" s="1088"/>
      <c r="H3" s="1088"/>
      <c r="I3" s="1088"/>
      <c r="J3" s="1088"/>
      <c r="K3" s="1088"/>
      <c r="L3" s="1088"/>
    </row>
    <row r="4" spans="1:14" ht="30" customHeight="1" thickBot="1">
      <c r="B4" s="235"/>
      <c r="C4" s="1089"/>
      <c r="D4" s="1090"/>
      <c r="E4" s="1090"/>
      <c r="F4" s="1090"/>
      <c r="G4" s="1090"/>
      <c r="H4" s="1089"/>
      <c r="I4" s="1090"/>
      <c r="J4" s="1090"/>
      <c r="K4" s="1090"/>
      <c r="L4" s="1090"/>
    </row>
    <row r="5" spans="1:14" s="1099" customFormat="1" ht="54.95" customHeight="1" thickTop="1">
      <c r="A5" s="1091"/>
      <c r="B5" s="1520" t="s">
        <v>91</v>
      </c>
      <c r="C5" s="1092" t="s">
        <v>92</v>
      </c>
      <c r="D5" s="1092" t="s">
        <v>93</v>
      </c>
      <c r="E5" s="1092" t="s">
        <v>94</v>
      </c>
      <c r="F5" s="1092" t="s">
        <v>95</v>
      </c>
      <c r="G5" s="1093" t="s">
        <v>96</v>
      </c>
      <c r="H5" s="1094" t="s">
        <v>97</v>
      </c>
      <c r="I5" s="1095" t="s">
        <v>98</v>
      </c>
      <c r="J5" s="1095" t="s">
        <v>99</v>
      </c>
      <c r="K5" s="1096" t="s">
        <v>100</v>
      </c>
      <c r="L5" s="1097" t="s">
        <v>101</v>
      </c>
      <c r="M5" s="1098"/>
    </row>
    <row r="6" spans="1:14" s="1108" customFormat="1" ht="54.95" customHeight="1" thickBot="1">
      <c r="A6" s="1091"/>
      <c r="B6" s="1521"/>
      <c r="C6" s="1100" t="s">
        <v>102</v>
      </c>
      <c r="D6" s="1101" t="s">
        <v>102</v>
      </c>
      <c r="E6" s="1101" t="s">
        <v>102</v>
      </c>
      <c r="F6" s="1102" t="s">
        <v>103</v>
      </c>
      <c r="G6" s="1103" t="s">
        <v>103</v>
      </c>
      <c r="H6" s="1104" t="s">
        <v>104</v>
      </c>
      <c r="I6" s="1105" t="s">
        <v>104</v>
      </c>
      <c r="J6" s="1105" t="s">
        <v>104</v>
      </c>
      <c r="K6" s="1106" t="s">
        <v>104</v>
      </c>
      <c r="L6" s="1107" t="s">
        <v>105</v>
      </c>
    </row>
    <row r="7" spans="1:14" s="1121" customFormat="1" ht="30" customHeight="1" thickTop="1">
      <c r="A7" s="1109"/>
      <c r="B7" s="1110" t="s">
        <v>106</v>
      </c>
      <c r="C7" s="1111"/>
      <c r="D7" s="1112"/>
      <c r="E7" s="1112"/>
      <c r="F7" s="1113"/>
      <c r="G7" s="1114"/>
      <c r="H7" s="1115"/>
      <c r="I7" s="1116"/>
      <c r="J7" s="1116"/>
      <c r="K7" s="1117"/>
      <c r="L7" s="1118"/>
      <c r="M7" s="1119"/>
      <c r="N7" s="1120"/>
    </row>
    <row r="8" spans="1:14" s="1121" customFormat="1" ht="21.95" customHeight="1">
      <c r="A8" s="1122"/>
      <c r="B8" s="1123" t="s">
        <v>107</v>
      </c>
      <c r="C8" s="1124">
        <v>0</v>
      </c>
      <c r="D8" s="1125">
        <v>0</v>
      </c>
      <c r="E8" s="1125">
        <v>0</v>
      </c>
      <c r="F8" s="1126">
        <v>0</v>
      </c>
      <c r="G8" s="1127">
        <f>SUM(C8:F8)</f>
        <v>0</v>
      </c>
      <c r="H8" s="1128">
        <f>'Personnel budget summary'!AC15</f>
        <v>0</v>
      </c>
      <c r="I8" s="1129">
        <f>'Personnel budget summary'!AD15</f>
        <v>0</v>
      </c>
      <c r="J8" s="1129">
        <f>'Personnel budget summary'!AE15</f>
        <v>0</v>
      </c>
      <c r="K8" s="1129">
        <f>'Personnel budget summary'!AF15</f>
        <v>0</v>
      </c>
      <c r="L8" s="1130">
        <f>SUM(H8:K8)</f>
        <v>0</v>
      </c>
      <c r="M8" s="1131"/>
    </row>
    <row r="9" spans="1:14" s="1121" customFormat="1" ht="21.95" customHeight="1">
      <c r="A9" s="1122"/>
      <c r="B9" s="1132" t="s">
        <v>108</v>
      </c>
      <c r="C9" s="1133">
        <v>0</v>
      </c>
      <c r="D9" s="1134">
        <v>0</v>
      </c>
      <c r="E9" s="1134">
        <v>0</v>
      </c>
      <c r="F9" s="1135">
        <v>0</v>
      </c>
      <c r="G9" s="1136">
        <f>SUM(C9:F9)</f>
        <v>0</v>
      </c>
      <c r="H9" s="1137">
        <v>425</v>
      </c>
      <c r="I9" s="1138">
        <v>425</v>
      </c>
      <c r="J9" s="1138">
        <v>425</v>
      </c>
      <c r="K9" s="1139">
        <v>425</v>
      </c>
      <c r="L9" s="1140">
        <f>SUM(H9:K9)</f>
        <v>1700</v>
      </c>
      <c r="M9" s="1131"/>
    </row>
    <row r="10" spans="1:14" s="1121" customFormat="1" ht="21.95" customHeight="1">
      <c r="A10" s="1122"/>
      <c r="B10" s="1141" t="s">
        <v>109</v>
      </c>
      <c r="C10" s="1124">
        <f>C8-C9</f>
        <v>0</v>
      </c>
      <c r="D10" s="1125">
        <f>D8-D9</f>
        <v>0</v>
      </c>
      <c r="E10" s="1125">
        <f>E8-E9</f>
        <v>0</v>
      </c>
      <c r="F10" s="1126">
        <f>F8-F9</f>
        <v>0</v>
      </c>
      <c r="G10" s="1127">
        <f>SUM(C10:F10)</f>
        <v>0</v>
      </c>
      <c r="H10" s="1142">
        <f>H8-H9</f>
        <v>-425</v>
      </c>
      <c r="I10" s="1143">
        <f>I8-I9</f>
        <v>-425</v>
      </c>
      <c r="J10" s="1143">
        <f>J8-J9</f>
        <v>-425</v>
      </c>
      <c r="K10" s="1144">
        <f>K8-K9</f>
        <v>-425</v>
      </c>
      <c r="L10" s="1145">
        <f>SUM(H10:K10)</f>
        <v>-1700</v>
      </c>
      <c r="M10" s="1131"/>
    </row>
    <row r="11" spans="1:14" s="1147" customFormat="1" ht="21.95" customHeight="1">
      <c r="A11" s="1122"/>
      <c r="B11" s="1123" t="s">
        <v>110</v>
      </c>
      <c r="C11" s="1124">
        <v>0</v>
      </c>
      <c r="D11" s="1125">
        <v>0</v>
      </c>
      <c r="E11" s="1125">
        <v>0</v>
      </c>
      <c r="F11" s="1126">
        <v>0</v>
      </c>
      <c r="G11" s="1127">
        <f>F11</f>
        <v>0</v>
      </c>
      <c r="H11" s="1128">
        <f>'Personnel budget summary'!AC24</f>
        <v>0</v>
      </c>
      <c r="I11" s="1128">
        <f>'Personnel budget summary'!AD24</f>
        <v>0</v>
      </c>
      <c r="J11" s="1128">
        <f>'Personnel budget summary'!AE24</f>
        <v>0</v>
      </c>
      <c r="K11" s="1128">
        <f>'Personnel budget summary'!AF24</f>
        <v>0</v>
      </c>
      <c r="L11" s="1130">
        <f>SUM(K11)</f>
        <v>0</v>
      </c>
      <c r="M11" s="1146"/>
    </row>
    <row r="12" spans="1:14" s="1147" customFormat="1" ht="21.95" customHeight="1">
      <c r="A12" s="1109"/>
      <c r="B12" s="1148"/>
      <c r="C12" s="1149"/>
      <c r="D12" s="1150"/>
      <c r="E12" s="1150"/>
      <c r="F12" s="1151"/>
      <c r="G12" s="1152"/>
      <c r="H12" s="1153"/>
      <c r="I12" s="1154"/>
      <c r="J12" s="1154"/>
      <c r="K12" s="1155"/>
      <c r="L12" s="1156"/>
      <c r="M12" s="1146"/>
    </row>
    <row r="13" spans="1:14" s="1121" customFormat="1" ht="30" customHeight="1">
      <c r="A13" s="1109"/>
      <c r="B13" s="1157" t="s">
        <v>111</v>
      </c>
      <c r="C13" s="1158"/>
      <c r="D13" s="1159"/>
      <c r="E13" s="1159"/>
      <c r="F13" s="1160"/>
      <c r="G13" s="1161"/>
      <c r="H13" s="1162"/>
      <c r="I13" s="1163"/>
      <c r="J13" s="1163"/>
      <c r="K13" s="1164"/>
      <c r="L13" s="1165"/>
      <c r="M13" s="1131"/>
    </row>
    <row r="14" spans="1:14" s="1121" customFormat="1" ht="21.95" customHeight="1">
      <c r="A14" s="1122"/>
      <c r="B14" s="1123" t="s">
        <v>112</v>
      </c>
      <c r="C14" s="1124">
        <v>0</v>
      </c>
      <c r="D14" s="1125">
        <v>0</v>
      </c>
      <c r="E14" s="1125">
        <v>0</v>
      </c>
      <c r="F14" s="1126">
        <v>0</v>
      </c>
      <c r="G14" s="1127">
        <f>SUM(C14:F14)</f>
        <v>0</v>
      </c>
      <c r="H14" s="1128">
        <f>'Non-personnel budget summary'!I16</f>
        <v>0</v>
      </c>
      <c r="I14" s="1128">
        <f>'Non-personnel budget summary'!J16</f>
        <v>0</v>
      </c>
      <c r="J14" s="1128">
        <f>'Non-personnel budget summary'!K16</f>
        <v>0</v>
      </c>
      <c r="K14" s="1128">
        <f>'Non-personnel budget summary'!L16</f>
        <v>0</v>
      </c>
      <c r="L14" s="1130">
        <f>SUM(H14:K14)</f>
        <v>0</v>
      </c>
      <c r="M14" s="1131"/>
    </row>
    <row r="15" spans="1:14" s="1121" customFormat="1" ht="21.95" customHeight="1">
      <c r="A15" s="1122"/>
      <c r="B15" s="1132" t="s">
        <v>108</v>
      </c>
      <c r="C15" s="1133">
        <v>0</v>
      </c>
      <c r="D15" s="1134">
        <v>0</v>
      </c>
      <c r="E15" s="1134">
        <v>0</v>
      </c>
      <c r="F15" s="1135">
        <v>0</v>
      </c>
      <c r="G15" s="1136">
        <v>0</v>
      </c>
      <c r="H15" s="1137">
        <v>825</v>
      </c>
      <c r="I15" s="1138">
        <v>990</v>
      </c>
      <c r="J15" s="1138">
        <v>825</v>
      </c>
      <c r="K15" s="1139">
        <v>660</v>
      </c>
      <c r="L15" s="1140">
        <f>SUM(H15:K15)</f>
        <v>3300</v>
      </c>
      <c r="M15" s="1131"/>
    </row>
    <row r="16" spans="1:14" s="1121" customFormat="1" ht="21.95" customHeight="1">
      <c r="A16" s="1122"/>
      <c r="B16" s="1141" t="s">
        <v>109</v>
      </c>
      <c r="C16" s="1124">
        <v>0</v>
      </c>
      <c r="D16" s="1125">
        <v>0</v>
      </c>
      <c r="E16" s="1125">
        <v>0</v>
      </c>
      <c r="F16" s="1126">
        <v>0</v>
      </c>
      <c r="G16" s="1127">
        <v>0</v>
      </c>
      <c r="H16" s="1166">
        <f>H14-H15</f>
        <v>-825</v>
      </c>
      <c r="I16" s="1143">
        <f>I14-I15</f>
        <v>-990</v>
      </c>
      <c r="J16" s="1143">
        <f>J14-J15</f>
        <v>-825</v>
      </c>
      <c r="K16" s="1144">
        <f>K14-K15</f>
        <v>-660</v>
      </c>
      <c r="L16" s="1167">
        <f>SUM(H16:K16)</f>
        <v>-3300</v>
      </c>
      <c r="M16" s="1131"/>
    </row>
    <row r="17" spans="1:13" s="1121" customFormat="1" ht="21.95" customHeight="1">
      <c r="A17" s="1122"/>
      <c r="B17" s="1168"/>
      <c r="C17" s="1124"/>
      <c r="D17" s="1125"/>
      <c r="E17" s="1125"/>
      <c r="F17" s="1126"/>
      <c r="G17" s="1127"/>
      <c r="H17" s="1128"/>
      <c r="I17" s="1129"/>
      <c r="J17" s="1129"/>
      <c r="K17" s="1169"/>
      <c r="L17" s="1130"/>
      <c r="M17" s="1131"/>
    </row>
    <row r="18" spans="1:13" s="1147" customFormat="1" ht="30" customHeight="1">
      <c r="A18" s="1122"/>
      <c r="B18" s="1170" t="s">
        <v>113</v>
      </c>
      <c r="C18" s="1171">
        <f>SUM(C7,C13)</f>
        <v>0</v>
      </c>
      <c r="D18" s="1172">
        <f>SUM(D7,D13)</f>
        <v>0</v>
      </c>
      <c r="E18" s="1172">
        <f>SUM(E7,E13)</f>
        <v>0</v>
      </c>
      <c r="F18" s="1173">
        <f>SUM(F7,F13)</f>
        <v>0</v>
      </c>
      <c r="G18" s="1174">
        <f>SUM(C18:F18)</f>
        <v>0</v>
      </c>
      <c r="H18" s="1175">
        <f>SUM(H8,H14)</f>
        <v>0</v>
      </c>
      <c r="I18" s="1176">
        <f>SUM(I8,I14)</f>
        <v>0</v>
      </c>
      <c r="J18" s="1176">
        <f>SUM(J8,J14)</f>
        <v>0</v>
      </c>
      <c r="K18" s="1177">
        <f>SUM(K8,K14)</f>
        <v>0</v>
      </c>
      <c r="L18" s="1178">
        <f>SUM(H18:K18)</f>
        <v>0</v>
      </c>
      <c r="M18" s="1146"/>
    </row>
    <row r="19" spans="1:13" s="1147" customFormat="1" ht="21.95" customHeight="1">
      <c r="A19" s="1109"/>
      <c r="B19" s="1132" t="s">
        <v>108</v>
      </c>
      <c r="C19" s="1133"/>
      <c r="D19" s="1134"/>
      <c r="E19" s="1134"/>
      <c r="F19" s="1135"/>
      <c r="G19" s="1136"/>
      <c r="H19" s="1137">
        <v>1250</v>
      </c>
      <c r="I19" s="1138">
        <v>1415</v>
      </c>
      <c r="J19" s="1138">
        <v>1250</v>
      </c>
      <c r="K19" s="1139">
        <v>1085</v>
      </c>
      <c r="L19" s="1140">
        <f>SUM(H19:K19)</f>
        <v>5000</v>
      </c>
      <c r="M19" s="1146"/>
    </row>
    <row r="20" spans="1:13" s="1147" customFormat="1" ht="21.95" customHeight="1" thickBot="1">
      <c r="A20" s="1109"/>
      <c r="B20" s="1141" t="s">
        <v>109</v>
      </c>
      <c r="C20" s="1179"/>
      <c r="D20" s="1180"/>
      <c r="E20" s="1180"/>
      <c r="F20" s="1181"/>
      <c r="G20" s="1182"/>
      <c r="H20" s="1183">
        <f>H18-H19</f>
        <v>-1250</v>
      </c>
      <c r="I20" s="1184">
        <f>I18-I19</f>
        <v>-1415</v>
      </c>
      <c r="J20" s="1184">
        <f>J18-J19</f>
        <v>-1250</v>
      </c>
      <c r="K20" s="1185">
        <f>K18-K19</f>
        <v>-1085</v>
      </c>
      <c r="L20" s="1186">
        <f>SUM(H20:K20)</f>
        <v>-5000</v>
      </c>
      <c r="M20" s="1146"/>
    </row>
    <row r="21" spans="1:13" s="1121" customFormat="1" ht="20.100000000000001" customHeight="1" thickTop="1" thickBot="1">
      <c r="A21" s="1109"/>
      <c r="B21" s="1187"/>
      <c r="C21" s="1188"/>
      <c r="D21" s="1189"/>
      <c r="E21" s="1189"/>
      <c r="F21" s="1189"/>
      <c r="G21" s="1190"/>
      <c r="H21" s="1191"/>
      <c r="I21" s="1192"/>
      <c r="J21" s="1192"/>
      <c r="K21" s="1193"/>
      <c r="L21" s="1194"/>
      <c r="M21" s="1131"/>
    </row>
    <row r="22" spans="1:13" ht="17.100000000000001" thickTop="1">
      <c r="B22" s="1195"/>
      <c r="C22" s="1196"/>
      <c r="D22" s="1197"/>
      <c r="E22" s="1197"/>
      <c r="F22" s="1197"/>
      <c r="G22" s="1197"/>
      <c r="H22" s="1196"/>
      <c r="I22" s="1197"/>
      <c r="J22" s="1197"/>
      <c r="K22" s="1197"/>
      <c r="L22" s="1197"/>
    </row>
    <row r="23" spans="1:13" ht="15.95">
      <c r="B23" s="1198"/>
      <c r="C23" s="1199"/>
      <c r="D23" s="1199"/>
      <c r="E23" s="1199"/>
      <c r="F23" s="1199"/>
      <c r="G23" s="1199"/>
      <c r="H23" s="1199"/>
      <c r="I23" s="1199"/>
      <c r="J23" s="1199"/>
      <c r="K23" s="1199"/>
      <c r="L23" s="1199"/>
    </row>
    <row r="24" spans="1:13" ht="15.95">
      <c r="B24" s="1198"/>
      <c r="C24" s="1199"/>
      <c r="D24" s="1199"/>
      <c r="E24" s="1199"/>
      <c r="F24" s="1199"/>
      <c r="G24" s="1199"/>
      <c r="H24" s="1199"/>
      <c r="I24" s="1199"/>
      <c r="J24" s="1199"/>
      <c r="K24" s="1199"/>
      <c r="L24" s="1199"/>
    </row>
    <row r="25" spans="1:13" ht="15.95">
      <c r="B25" s="1198"/>
      <c r="C25" s="1199"/>
      <c r="D25" s="1199"/>
      <c r="E25" s="1199"/>
      <c r="F25" s="1199"/>
      <c r="G25" s="1199"/>
      <c r="H25" s="1199"/>
      <c r="I25" s="1199"/>
      <c r="J25" s="1199"/>
      <c r="K25" s="1199"/>
      <c r="L25" s="1199"/>
    </row>
    <row r="26" spans="1:13" ht="15.95">
      <c r="B26" s="1198"/>
      <c r="C26" s="1199"/>
      <c r="D26" s="1199"/>
      <c r="E26" s="1199"/>
      <c r="F26" s="1199"/>
      <c r="G26" s="1199"/>
      <c r="H26" s="1199"/>
      <c r="I26" s="1199"/>
      <c r="J26" s="1199"/>
      <c r="K26" s="1199"/>
      <c r="L26" s="1199"/>
    </row>
    <row r="27" spans="1:13">
      <c r="C27" s="1083"/>
      <c r="H27" s="1083"/>
    </row>
    <row r="28" spans="1:13">
      <c r="C28" s="1083"/>
      <c r="H28" s="1083"/>
    </row>
    <row r="29" spans="1:13">
      <c r="C29" s="1083"/>
      <c r="H29" s="1083"/>
    </row>
    <row r="30" spans="1:13">
      <c r="C30" s="1083"/>
      <c r="H30" s="1083"/>
    </row>
    <row r="31" spans="1:13">
      <c r="C31" s="1083"/>
      <c r="H31" s="1083"/>
    </row>
    <row r="32" spans="1:13">
      <c r="C32" s="1083"/>
      <c r="H32" s="1083"/>
    </row>
    <row r="33" spans="3:8">
      <c r="C33" s="1083"/>
      <c r="H33" s="1083"/>
    </row>
    <row r="34" spans="3:8">
      <c r="C34" s="1083"/>
      <c r="H34" s="1083"/>
    </row>
    <row r="35" spans="3:8">
      <c r="C35" s="1083"/>
      <c r="H35" s="1083"/>
    </row>
    <row r="36" spans="3:8">
      <c r="C36" s="1083"/>
      <c r="H36" s="1083"/>
    </row>
    <row r="37" spans="3:8">
      <c r="C37" s="1083"/>
      <c r="H37" s="1083"/>
    </row>
    <row r="38" spans="3:8">
      <c r="C38" s="1083"/>
      <c r="H38" s="1083"/>
    </row>
    <row r="39" spans="3:8">
      <c r="C39" s="1083"/>
      <c r="H39" s="1083"/>
    </row>
    <row r="40" spans="3:8">
      <c r="C40" s="1083"/>
      <c r="H40" s="1083"/>
    </row>
    <row r="41" spans="3:8">
      <c r="C41" s="1083"/>
      <c r="H41" s="1083"/>
    </row>
    <row r="42" spans="3:8">
      <c r="C42" s="1083"/>
      <c r="H42" s="1083"/>
    </row>
  </sheetData>
  <mergeCells count="1">
    <mergeCell ref="B5:B6"/>
  </mergeCells>
  <conditionalFormatting sqref="H10:L10">
    <cfRule type="cellIs" dxfId="21" priority="5" operator="lessThan">
      <formula>0</formula>
    </cfRule>
    <cfRule type="cellIs" dxfId="20" priority="6" operator="greaterThan">
      <formula>0</formula>
    </cfRule>
  </conditionalFormatting>
  <conditionalFormatting sqref="H16:L16">
    <cfRule type="cellIs" dxfId="19" priority="3" operator="lessThan">
      <formula>0</formula>
    </cfRule>
    <cfRule type="cellIs" dxfId="18" priority="4" operator="greaterThan">
      <formula>0</formula>
    </cfRule>
  </conditionalFormatting>
  <conditionalFormatting sqref="H20:L20">
    <cfRule type="cellIs" dxfId="17" priority="1" operator="lessThan">
      <formula>0</formula>
    </cfRule>
    <cfRule type="cellIs" dxfId="16" priority="2" operator="greaterThan">
      <formula>0</formula>
    </cfRule>
  </conditionalFormatting>
  <pageMargins left="0.25" right="0.25" top="0.75" bottom="0.75" header="0.3" footer="0.3"/>
  <pageSetup scale="67" orientation="landscape" r:id="rId1"/>
  <headerFooter>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BA99-ECBE-4485-A79E-131298DF308F}">
  <dimension ref="A1:AM67"/>
  <sheetViews>
    <sheetView showGridLines="0" zoomScale="143" zoomScaleNormal="150" workbookViewId="0">
      <selection activeCell="C17" sqref="C17"/>
    </sheetView>
  </sheetViews>
  <sheetFormatPr defaultColWidth="9.140625" defaultRowHeight="15"/>
  <cols>
    <col min="1" max="1" width="2.28515625" style="14" customWidth="1"/>
    <col min="2" max="2" width="93.42578125" style="14" customWidth="1"/>
    <col min="3" max="3" width="40.85546875" style="14" customWidth="1"/>
    <col min="4" max="18" width="20.85546875" style="14" customWidth="1"/>
    <col min="19" max="16384" width="9.140625" style="14"/>
  </cols>
  <sheetData>
    <row r="1" spans="1:39" s="26" customFormat="1"/>
    <row r="2" spans="1:39" s="26" customFormat="1" ht="45.95" customHeight="1"/>
    <row r="3" spans="1:39" s="1223" customFormat="1" ht="30" customHeight="1">
      <c r="A3" s="25"/>
      <c r="B3" s="1080" t="s">
        <v>114</v>
      </c>
      <c r="C3" s="28"/>
      <c r="D3" s="25"/>
      <c r="E3" s="25"/>
      <c r="F3" s="25"/>
      <c r="G3" s="25"/>
      <c r="H3" s="25"/>
      <c r="I3" s="25"/>
      <c r="J3" s="25"/>
      <c r="K3" s="25"/>
      <c r="L3" s="25"/>
      <c r="M3" s="25"/>
      <c r="N3" s="25"/>
      <c r="O3" s="25"/>
      <c r="P3" s="25"/>
      <c r="Q3" s="25"/>
      <c r="R3" s="25"/>
    </row>
    <row r="4" spans="1:39" s="11" customFormat="1" ht="30" customHeight="1" thickBot="1">
      <c r="B4" s="106"/>
      <c r="C4" s="29"/>
      <c r="P4" s="12"/>
      <c r="Q4" s="12"/>
    </row>
    <row r="5" spans="1:39" s="12" customFormat="1" ht="30" customHeight="1">
      <c r="A5" s="34"/>
      <c r="B5" s="977" t="s">
        <v>115</v>
      </c>
      <c r="C5" s="978">
        <f>'Mktg Investment Builder'!C19</f>
        <v>468.75</v>
      </c>
      <c r="D5" s="979"/>
      <c r="E5" s="980"/>
      <c r="F5" s="981"/>
      <c r="G5" s="982"/>
      <c r="H5" s="983" t="s">
        <v>81</v>
      </c>
      <c r="I5" s="983" t="s">
        <v>82</v>
      </c>
      <c r="J5" s="983" t="s">
        <v>83</v>
      </c>
      <c r="K5" s="983" t="s">
        <v>84</v>
      </c>
      <c r="L5" s="983" t="s">
        <v>116</v>
      </c>
      <c r="M5" s="984"/>
      <c r="N5" s="1525" t="s">
        <v>117</v>
      </c>
      <c r="O5" s="1526"/>
      <c r="P5" s="1527"/>
      <c r="Q5" s="985"/>
      <c r="R5" s="986"/>
      <c r="S5" s="40"/>
      <c r="T5" s="40"/>
      <c r="U5" s="40"/>
      <c r="V5" s="40"/>
      <c r="W5" s="40"/>
      <c r="X5" s="40"/>
      <c r="Y5" s="40"/>
      <c r="Z5" s="40"/>
      <c r="AA5" s="41"/>
      <c r="AB5" s="43"/>
      <c r="AC5" s="40"/>
      <c r="AD5" s="40"/>
      <c r="AE5" s="40"/>
      <c r="AF5" s="40"/>
      <c r="AG5" s="40"/>
      <c r="AH5" s="40"/>
      <c r="AI5" s="40"/>
      <c r="AJ5" s="40"/>
      <c r="AK5" s="40"/>
      <c r="AL5" s="40"/>
      <c r="AM5" s="41"/>
    </row>
    <row r="6" spans="1:39" s="12" customFormat="1" ht="30" customHeight="1">
      <c r="A6" s="34"/>
      <c r="B6" s="977" t="s">
        <v>118</v>
      </c>
      <c r="C6" s="978">
        <f>C5/4</f>
        <v>117.1875</v>
      </c>
      <c r="D6" s="987"/>
      <c r="E6" s="988"/>
      <c r="F6" s="989"/>
      <c r="G6" s="990" t="s">
        <v>119</v>
      </c>
      <c r="H6" s="991">
        <f>ROUNDUP($C$5/4,0)</f>
        <v>118</v>
      </c>
      <c r="I6" s="991">
        <f t="shared" ref="I6:K6" si="0">ROUNDUP($C$5/4,0)</f>
        <v>118</v>
      </c>
      <c r="J6" s="991">
        <f t="shared" si="0"/>
        <v>118</v>
      </c>
      <c r="K6" s="991">
        <f t="shared" si="0"/>
        <v>118</v>
      </c>
      <c r="L6" s="992">
        <f>C5</f>
        <v>468.75</v>
      </c>
      <c r="M6" s="993"/>
      <c r="N6" s="1522">
        <f>C11/C7</f>
        <v>2.134109090909091</v>
      </c>
      <c r="O6" s="1523"/>
      <c r="P6" s="1524"/>
      <c r="Q6" s="994"/>
      <c r="R6" s="994"/>
      <c r="S6" s="36"/>
      <c r="T6" s="36"/>
      <c r="U6" s="36"/>
      <c r="V6" s="36"/>
      <c r="W6" s="36"/>
      <c r="X6" s="36"/>
      <c r="Y6" s="36"/>
      <c r="Z6" s="36"/>
      <c r="AA6" s="42"/>
      <c r="AB6" s="44"/>
      <c r="AC6" s="36"/>
      <c r="AD6" s="36"/>
      <c r="AE6" s="36"/>
      <c r="AF6" s="36"/>
      <c r="AG6" s="36"/>
      <c r="AH6" s="36"/>
      <c r="AI6" s="36"/>
      <c r="AJ6" s="36"/>
      <c r="AK6" s="36"/>
      <c r="AL6" s="36"/>
      <c r="AM6" s="42"/>
    </row>
    <row r="7" spans="1:39" s="12" customFormat="1" ht="30" customHeight="1" thickBot="1">
      <c r="A7" s="34"/>
      <c r="B7" s="977" t="s">
        <v>120</v>
      </c>
      <c r="C7" s="978">
        <f>C5/12</f>
        <v>39.0625</v>
      </c>
      <c r="D7" s="995"/>
      <c r="E7" s="994"/>
      <c r="F7" s="996"/>
      <c r="G7" s="990" t="s">
        <v>121</v>
      </c>
      <c r="H7" s="997">
        <f>SUM(D14,E15,F16)</f>
        <v>350</v>
      </c>
      <c r="I7" s="997">
        <f>SUM(G17,H18,I19)</f>
        <v>140</v>
      </c>
      <c r="J7" s="997">
        <f>SUM(J20,K21,L22)</f>
        <v>369</v>
      </c>
      <c r="K7" s="997">
        <f>SUM(M23,N24,O25)</f>
        <v>113</v>
      </c>
      <c r="L7" s="998">
        <f>SUM(H7:K7)</f>
        <v>972</v>
      </c>
      <c r="M7" s="993"/>
      <c r="N7" s="994"/>
      <c r="O7" s="999"/>
      <c r="P7" s="1000"/>
      <c r="Q7" s="994"/>
      <c r="R7" s="994"/>
      <c r="S7" s="36"/>
      <c r="T7" s="36"/>
      <c r="U7" s="36"/>
      <c r="V7" s="36"/>
      <c r="W7" s="36"/>
      <c r="X7" s="36"/>
      <c r="Y7" s="36"/>
      <c r="Z7" s="36"/>
      <c r="AA7" s="42"/>
      <c r="AB7" s="44"/>
      <c r="AC7" s="36"/>
      <c r="AD7" s="36"/>
      <c r="AE7" s="36"/>
      <c r="AF7" s="36"/>
      <c r="AG7" s="36"/>
      <c r="AH7" s="36"/>
      <c r="AI7" s="36"/>
      <c r="AJ7" s="36"/>
      <c r="AK7" s="36"/>
      <c r="AL7" s="36"/>
      <c r="AM7" s="42"/>
    </row>
    <row r="8" spans="1:39" s="12" customFormat="1" ht="30" customHeight="1" thickTop="1" thickBot="1">
      <c r="A8" s="34"/>
      <c r="B8" s="977" t="s">
        <v>122</v>
      </c>
      <c r="C8" s="1001">
        <f>SUM(D14,E15,F16,G17,H18,I19,J20,K21,L22,M23,N24)</f>
        <v>917</v>
      </c>
      <c r="D8" s="1002">
        <f>C8/C5</f>
        <v>1.9562666666666666</v>
      </c>
      <c r="E8" s="993" t="s">
        <v>123</v>
      </c>
      <c r="F8" s="996"/>
      <c r="G8" s="990" t="s">
        <v>124</v>
      </c>
      <c r="H8" s="1003">
        <f>H7/H6</f>
        <v>2.9661016949152543</v>
      </c>
      <c r="I8" s="1004">
        <f>I7/I6</f>
        <v>1.1864406779661016</v>
      </c>
      <c r="J8" s="1003">
        <f>J7/J6</f>
        <v>3.1271186440677967</v>
      </c>
      <c r="K8" s="1004">
        <f>K7/K6</f>
        <v>0.9576271186440678</v>
      </c>
      <c r="L8" s="1005">
        <f>L7/L6</f>
        <v>2.0735999999999999</v>
      </c>
      <c r="M8" s="993"/>
      <c r="N8" s="994"/>
      <c r="O8" s="999"/>
      <c r="P8" s="1000"/>
      <c r="Q8" s="994"/>
      <c r="R8" s="994"/>
      <c r="S8" s="36"/>
      <c r="T8" s="36"/>
      <c r="U8" s="36"/>
      <c r="V8" s="36"/>
      <c r="W8" s="36"/>
      <c r="X8" s="36"/>
      <c r="Y8" s="36"/>
      <c r="Z8" s="36"/>
      <c r="AA8" s="42"/>
      <c r="AB8" s="44"/>
      <c r="AC8" s="36"/>
      <c r="AD8" s="36"/>
      <c r="AE8" s="36"/>
      <c r="AF8" s="36"/>
      <c r="AG8" s="36"/>
      <c r="AH8" s="36"/>
      <c r="AI8" s="36"/>
      <c r="AJ8" s="36"/>
      <c r="AK8" s="36"/>
      <c r="AL8" s="36"/>
      <c r="AM8" s="42"/>
    </row>
    <row r="9" spans="1:39" s="12" customFormat="1" ht="30" customHeight="1" thickTop="1">
      <c r="A9" s="34"/>
      <c r="B9" s="977" t="s">
        <v>125</v>
      </c>
      <c r="C9" s="978">
        <f>IF(C5-C8&lt;0,0,C5-C8)</f>
        <v>0</v>
      </c>
      <c r="D9" s="1006"/>
      <c r="E9" s="994"/>
      <c r="F9" s="994"/>
      <c r="G9" s="1007"/>
      <c r="H9" s="1007"/>
      <c r="I9" s="1007"/>
      <c r="J9" s="1007"/>
      <c r="K9" s="1007"/>
      <c r="L9" s="1007"/>
      <c r="M9" s="994"/>
      <c r="N9" s="994"/>
      <c r="O9" s="999"/>
      <c r="P9" s="1000"/>
      <c r="Q9" s="994"/>
      <c r="R9" s="994"/>
      <c r="S9" s="36"/>
      <c r="T9" s="36"/>
      <c r="U9" s="36"/>
      <c r="V9" s="36"/>
      <c r="W9" s="36"/>
      <c r="X9" s="36"/>
      <c r="Y9" s="36"/>
      <c r="Z9" s="36"/>
      <c r="AA9" s="42"/>
      <c r="AB9" s="44"/>
      <c r="AC9" s="36"/>
      <c r="AD9" s="36"/>
      <c r="AE9" s="36"/>
      <c r="AF9" s="36"/>
      <c r="AG9" s="36"/>
      <c r="AH9" s="36"/>
      <c r="AI9" s="36"/>
      <c r="AJ9" s="36"/>
      <c r="AK9" s="36"/>
      <c r="AL9" s="36"/>
      <c r="AM9" s="42"/>
    </row>
    <row r="10" spans="1:39" s="12" customFormat="1" ht="30" customHeight="1" thickBot="1">
      <c r="A10" s="34"/>
      <c r="B10" s="977" t="s">
        <v>126</v>
      </c>
      <c r="C10" s="1001">
        <f>C9</f>
        <v>0</v>
      </c>
      <c r="D10" s="995"/>
      <c r="E10" s="1008" t="s">
        <v>123</v>
      </c>
      <c r="F10" s="1008"/>
      <c r="G10" s="1008"/>
      <c r="H10" s="1008"/>
      <c r="I10" s="1008"/>
      <c r="J10" s="1008"/>
      <c r="K10" s="1008"/>
      <c r="L10" s="1008"/>
      <c r="M10" s="1008"/>
      <c r="N10" s="1008"/>
      <c r="O10" s="1009"/>
      <c r="P10" s="1010"/>
      <c r="Q10" s="1008"/>
      <c r="R10" s="1008"/>
      <c r="S10" s="36"/>
      <c r="T10" s="36"/>
      <c r="U10" s="36"/>
      <c r="V10" s="36"/>
      <c r="W10" s="36"/>
      <c r="X10" s="36"/>
      <c r="Y10" s="36"/>
      <c r="Z10" s="36"/>
      <c r="AA10" s="42"/>
      <c r="AB10" s="44"/>
      <c r="AC10" s="36"/>
      <c r="AD10" s="36"/>
      <c r="AE10" s="36"/>
      <c r="AF10" s="36"/>
      <c r="AG10" s="36"/>
      <c r="AH10" s="36"/>
      <c r="AI10" s="36"/>
      <c r="AJ10" s="36"/>
      <c r="AK10" s="36"/>
      <c r="AL10" s="36"/>
      <c r="AM10" s="42"/>
    </row>
    <row r="11" spans="1:39" s="12" customFormat="1" ht="30" customHeight="1" thickTop="1" thickBot="1">
      <c r="A11" s="34"/>
      <c r="B11" s="1011" t="s">
        <v>127</v>
      </c>
      <c r="C11" s="1012">
        <f>AVERAGE(D14,E15,F16,G17,H18,I19,J20,K21,L22,M23,N24)</f>
        <v>83.36363636363636</v>
      </c>
      <c r="D11" s="1528" t="s">
        <v>81</v>
      </c>
      <c r="E11" s="1528"/>
      <c r="F11" s="1529"/>
      <c r="G11" s="1528" t="s">
        <v>82</v>
      </c>
      <c r="H11" s="1528"/>
      <c r="I11" s="1528"/>
      <c r="J11" s="1528" t="s">
        <v>83</v>
      </c>
      <c r="K11" s="1528"/>
      <c r="L11" s="1528"/>
      <c r="M11" s="1528" t="s">
        <v>84</v>
      </c>
      <c r="N11" s="1528"/>
      <c r="O11" s="1528"/>
      <c r="P11" s="1528" t="s">
        <v>128</v>
      </c>
      <c r="Q11" s="1528"/>
      <c r="R11" s="1528"/>
      <c r="S11" s="94"/>
      <c r="T11" s="36"/>
      <c r="U11" s="36"/>
      <c r="V11" s="36"/>
      <c r="W11" s="36"/>
      <c r="X11" s="36"/>
      <c r="Y11" s="36"/>
      <c r="Z11" s="36"/>
      <c r="AA11" s="42"/>
      <c r="AB11" s="44"/>
      <c r="AC11" s="36"/>
      <c r="AD11" s="36"/>
      <c r="AE11" s="36"/>
      <c r="AF11" s="36"/>
      <c r="AG11" s="36"/>
      <c r="AH11" s="36"/>
      <c r="AI11" s="36"/>
      <c r="AJ11" s="36"/>
      <c r="AK11" s="36"/>
      <c r="AL11" s="36"/>
      <c r="AM11" s="42"/>
    </row>
    <row r="12" spans="1:39" s="12" customFormat="1" ht="54.95" customHeight="1" thickTop="1" thickBot="1">
      <c r="A12" s="34"/>
      <c r="B12" s="1013"/>
      <c r="C12" s="1014" t="s">
        <v>129</v>
      </c>
      <c r="D12" s="1015" t="s">
        <v>130</v>
      </c>
      <c r="E12" s="1016" t="s">
        <v>131</v>
      </c>
      <c r="F12" s="1017" t="s">
        <v>132</v>
      </c>
      <c r="G12" s="1015" t="s">
        <v>133</v>
      </c>
      <c r="H12" s="1016" t="s">
        <v>134</v>
      </c>
      <c r="I12" s="1018" t="s">
        <v>135</v>
      </c>
      <c r="J12" s="1015" t="s">
        <v>136</v>
      </c>
      <c r="K12" s="1016" t="s">
        <v>137</v>
      </c>
      <c r="L12" s="1018" t="s">
        <v>138</v>
      </c>
      <c r="M12" s="1015" t="s">
        <v>139</v>
      </c>
      <c r="N12" s="1016" t="s">
        <v>140</v>
      </c>
      <c r="O12" s="1018" t="s">
        <v>141</v>
      </c>
      <c r="P12" s="1015" t="s">
        <v>130</v>
      </c>
      <c r="Q12" s="1016" t="s">
        <v>131</v>
      </c>
      <c r="R12" s="1018" t="s">
        <v>132</v>
      </c>
      <c r="S12" s="94"/>
      <c r="T12" s="36"/>
      <c r="U12" s="36"/>
      <c r="V12" s="36"/>
      <c r="W12" s="36"/>
      <c r="X12" s="36"/>
      <c r="Y12" s="36"/>
      <c r="Z12" s="36"/>
      <c r="AA12" s="42"/>
      <c r="AB12" s="44"/>
      <c r="AC12" s="36"/>
      <c r="AD12" s="36"/>
      <c r="AE12" s="36"/>
      <c r="AF12" s="36"/>
      <c r="AG12" s="36"/>
      <c r="AH12" s="36"/>
      <c r="AI12" s="36"/>
      <c r="AJ12" s="36"/>
      <c r="AK12" s="36"/>
      <c r="AL12" s="36"/>
      <c r="AM12" s="42"/>
    </row>
    <row r="13" spans="1:39" s="12" customFormat="1" ht="21.95" customHeight="1">
      <c r="A13" s="34"/>
      <c r="B13" s="1019" t="s">
        <v>142</v>
      </c>
      <c r="C13" s="1491">
        <v>40</v>
      </c>
      <c r="D13" s="1020">
        <f>C13-(C13*C30)</f>
        <v>34.6</v>
      </c>
      <c r="E13" s="1021">
        <f>D13-(D13*D30)</f>
        <v>29.929000000000002</v>
      </c>
      <c r="F13" s="1022"/>
      <c r="G13" s="1020"/>
      <c r="H13" s="1021"/>
      <c r="I13" s="1023"/>
      <c r="J13" s="1020"/>
      <c r="K13" s="1021"/>
      <c r="L13" s="1023"/>
      <c r="M13" s="1020"/>
      <c r="N13" s="1021"/>
      <c r="O13" s="1023"/>
      <c r="P13" s="1020"/>
      <c r="Q13" s="1021"/>
      <c r="R13" s="1023"/>
      <c r="S13" s="94"/>
      <c r="T13" s="36"/>
      <c r="U13" s="36"/>
      <c r="V13" s="36"/>
      <c r="W13" s="36"/>
      <c r="X13" s="36"/>
      <c r="Y13" s="36"/>
      <c r="Z13" s="36"/>
      <c r="AA13" s="42"/>
      <c r="AB13" s="44"/>
      <c r="AC13" s="36"/>
      <c r="AD13" s="36"/>
      <c r="AE13" s="36"/>
      <c r="AF13" s="36"/>
      <c r="AG13" s="36"/>
      <c r="AH13" s="36"/>
      <c r="AI13" s="36"/>
      <c r="AJ13" s="36"/>
      <c r="AK13" s="36"/>
      <c r="AL13" s="36"/>
      <c r="AM13" s="42"/>
    </row>
    <row r="14" spans="1:39" s="12" customFormat="1" ht="21.95" customHeight="1">
      <c r="A14" s="34"/>
      <c r="B14" s="1024" t="s">
        <v>143</v>
      </c>
      <c r="C14" s="1025"/>
      <c r="D14" s="1026">
        <v>100</v>
      </c>
      <c r="E14" s="1027">
        <f>D14-(D14*D30)</f>
        <v>86.5</v>
      </c>
      <c r="F14" s="1028">
        <f>E14-(E14*E30)</f>
        <v>74.822500000000005</v>
      </c>
      <c r="G14" s="1029"/>
      <c r="H14" s="1027"/>
      <c r="I14" s="1030"/>
      <c r="J14" s="1029"/>
      <c r="K14" s="1027"/>
      <c r="L14" s="1030"/>
      <c r="M14" s="1029"/>
      <c r="N14" s="1027"/>
      <c r="O14" s="1030"/>
      <c r="P14" s="1029"/>
      <c r="Q14" s="1027"/>
      <c r="R14" s="1030"/>
      <c r="S14" s="94"/>
      <c r="T14" s="36"/>
      <c r="U14" s="36"/>
      <c r="V14" s="36"/>
      <c r="W14" s="36"/>
      <c r="X14" s="36"/>
      <c r="Y14" s="36"/>
      <c r="Z14" s="36"/>
      <c r="AA14" s="42"/>
      <c r="AB14" s="44"/>
      <c r="AC14" s="36"/>
      <c r="AD14" s="36"/>
      <c r="AE14" s="36"/>
      <c r="AF14" s="36"/>
      <c r="AG14" s="36"/>
      <c r="AH14" s="36"/>
      <c r="AI14" s="36"/>
      <c r="AJ14" s="36"/>
      <c r="AK14" s="36"/>
      <c r="AL14" s="36"/>
      <c r="AM14" s="42"/>
    </row>
    <row r="15" spans="1:39" s="12" customFormat="1" ht="21.95" customHeight="1">
      <c r="A15" s="34"/>
      <c r="B15" s="1024" t="s">
        <v>144</v>
      </c>
      <c r="C15" s="1025"/>
      <c r="D15" s="1031"/>
      <c r="E15" s="1026">
        <v>100</v>
      </c>
      <c r="F15" s="1028">
        <f>E15-(E15*E30)</f>
        <v>86.5</v>
      </c>
      <c r="G15" s="1029">
        <f>F15-(F15*F30)</f>
        <v>74.822500000000005</v>
      </c>
      <c r="H15" s="1027"/>
      <c r="I15" s="1030"/>
      <c r="J15" s="1029"/>
      <c r="K15" s="1027"/>
      <c r="L15" s="1030"/>
      <c r="M15" s="1029"/>
      <c r="N15" s="1027"/>
      <c r="O15" s="1030"/>
      <c r="P15" s="1029"/>
      <c r="Q15" s="1027"/>
      <c r="R15" s="1030"/>
      <c r="S15" s="94"/>
      <c r="T15" s="36"/>
      <c r="U15" s="36"/>
      <c r="V15" s="36"/>
      <c r="W15" s="36"/>
      <c r="X15" s="36"/>
      <c r="Y15" s="36"/>
      <c r="Z15" s="36"/>
      <c r="AA15" s="42"/>
      <c r="AB15" s="44"/>
      <c r="AC15" s="36"/>
      <c r="AD15" s="36"/>
      <c r="AE15" s="36"/>
      <c r="AF15" s="36"/>
      <c r="AG15" s="36"/>
      <c r="AH15" s="36"/>
      <c r="AI15" s="36"/>
      <c r="AJ15" s="36"/>
      <c r="AK15" s="36"/>
      <c r="AL15" s="36"/>
      <c r="AM15" s="42"/>
    </row>
    <row r="16" spans="1:39" s="12" customFormat="1" ht="21.95" customHeight="1">
      <c r="A16" s="34"/>
      <c r="B16" s="1024" t="s">
        <v>145</v>
      </c>
      <c r="C16" s="1025"/>
      <c r="D16" s="1031"/>
      <c r="E16" s="1032"/>
      <c r="F16" s="1033">
        <v>150</v>
      </c>
      <c r="G16" s="1029">
        <f>F16-(F16*F30)</f>
        <v>129.75</v>
      </c>
      <c r="H16" s="1027">
        <f>G16-(G16*G30)</f>
        <v>112.23375</v>
      </c>
      <c r="I16" s="1030"/>
      <c r="J16" s="1029"/>
      <c r="K16" s="1027"/>
      <c r="L16" s="1030"/>
      <c r="M16" s="1029"/>
      <c r="N16" s="1027"/>
      <c r="O16" s="1030"/>
      <c r="P16" s="1029"/>
      <c r="Q16" s="1027"/>
      <c r="R16" s="1030"/>
      <c r="S16" s="94"/>
      <c r="T16" s="36"/>
      <c r="U16" s="36"/>
      <c r="V16" s="36"/>
      <c r="W16" s="36"/>
      <c r="X16" s="36"/>
      <c r="Y16" s="36"/>
      <c r="Z16" s="36"/>
      <c r="AA16" s="42"/>
      <c r="AB16" s="44"/>
      <c r="AC16" s="36"/>
      <c r="AD16" s="36"/>
      <c r="AE16" s="36"/>
      <c r="AF16" s="36"/>
      <c r="AG16" s="36"/>
      <c r="AH16" s="36"/>
      <c r="AI16" s="36"/>
      <c r="AJ16" s="36"/>
      <c r="AK16" s="36"/>
      <c r="AL16" s="36"/>
      <c r="AM16" s="42"/>
    </row>
    <row r="17" spans="1:39" s="12" customFormat="1" ht="21.95" customHeight="1">
      <c r="A17" s="34"/>
      <c r="B17" s="1024" t="s">
        <v>146</v>
      </c>
      <c r="C17" s="1025"/>
      <c r="D17" s="1031"/>
      <c r="E17" s="1032"/>
      <c r="F17" s="1034"/>
      <c r="G17" s="1488">
        <v>40</v>
      </c>
      <c r="H17" s="1027">
        <f>G17-(G17*G30)</f>
        <v>34.6</v>
      </c>
      <c r="I17" s="1030">
        <f>H17-(H17*H30)</f>
        <v>29.929000000000002</v>
      </c>
      <c r="J17" s="1029"/>
      <c r="K17" s="1027"/>
      <c r="L17" s="1030"/>
      <c r="M17" s="1029"/>
      <c r="N17" s="1027"/>
      <c r="O17" s="1030"/>
      <c r="P17" s="1029"/>
      <c r="Q17" s="1027"/>
      <c r="R17" s="1030"/>
      <c r="S17" s="94"/>
      <c r="T17" s="36"/>
      <c r="U17" s="36"/>
      <c r="V17" s="36"/>
      <c r="W17" s="36"/>
      <c r="X17" s="36"/>
      <c r="Y17" s="36"/>
      <c r="Z17" s="36"/>
      <c r="AA17" s="42"/>
      <c r="AB17" s="44"/>
      <c r="AC17" s="36"/>
      <c r="AD17" s="36"/>
      <c r="AE17" s="36"/>
      <c r="AF17" s="36"/>
      <c r="AG17" s="36"/>
      <c r="AH17" s="36"/>
      <c r="AI17" s="36"/>
      <c r="AJ17" s="36"/>
      <c r="AK17" s="36"/>
      <c r="AL17" s="36"/>
      <c r="AM17" s="42"/>
    </row>
    <row r="18" spans="1:39" s="12" customFormat="1" ht="21.95" customHeight="1">
      <c r="A18" s="34"/>
      <c r="B18" s="1024" t="s">
        <v>147</v>
      </c>
      <c r="C18" s="1025"/>
      <c r="D18" s="1031"/>
      <c r="E18" s="1032"/>
      <c r="F18" s="1034"/>
      <c r="G18" s="1031"/>
      <c r="H18" s="1489">
        <v>50</v>
      </c>
      <c r="I18" s="1030">
        <f>H18-(H18*H30)</f>
        <v>43.25</v>
      </c>
      <c r="J18" s="1029">
        <f>I18-(I18*I30)</f>
        <v>37.411250000000003</v>
      </c>
      <c r="K18" s="1027"/>
      <c r="L18" s="1030"/>
      <c r="M18" s="1029"/>
      <c r="N18" s="1027"/>
      <c r="O18" s="1030"/>
      <c r="P18" s="1029"/>
      <c r="Q18" s="1027"/>
      <c r="R18" s="1030"/>
      <c r="S18" s="94"/>
      <c r="T18" s="36"/>
      <c r="U18" s="36"/>
      <c r="V18" s="36"/>
      <c r="W18" s="36"/>
      <c r="X18" s="36"/>
      <c r="Y18" s="36"/>
      <c r="Z18" s="36"/>
      <c r="AA18" s="42"/>
      <c r="AB18" s="44"/>
      <c r="AC18" s="36"/>
      <c r="AD18" s="36"/>
      <c r="AE18" s="36"/>
      <c r="AF18" s="36"/>
      <c r="AG18" s="36"/>
      <c r="AH18" s="36"/>
      <c r="AI18" s="36"/>
      <c r="AJ18" s="36"/>
      <c r="AK18" s="36"/>
      <c r="AL18" s="36"/>
      <c r="AM18" s="42"/>
    </row>
    <row r="19" spans="1:39" s="12" customFormat="1" ht="21.95" customHeight="1">
      <c r="A19" s="34"/>
      <c r="B19" s="1024" t="s">
        <v>148</v>
      </c>
      <c r="C19" s="1025"/>
      <c r="D19" s="1031"/>
      <c r="E19" s="1032"/>
      <c r="F19" s="1034"/>
      <c r="G19" s="1031"/>
      <c r="H19" s="1032"/>
      <c r="I19" s="1490">
        <v>50</v>
      </c>
      <c r="J19" s="1029">
        <f>I19-(I19*I30)</f>
        <v>43.25</v>
      </c>
      <c r="K19" s="1027">
        <f>J19-(J19*J30)</f>
        <v>37.411250000000003</v>
      </c>
      <c r="L19" s="1030"/>
      <c r="M19" s="1029"/>
      <c r="N19" s="1027"/>
      <c r="O19" s="1030"/>
      <c r="P19" s="1029"/>
      <c r="Q19" s="1027"/>
      <c r="R19" s="1030"/>
      <c r="S19" s="94"/>
      <c r="T19" s="36"/>
      <c r="U19" s="36"/>
      <c r="V19" s="36"/>
      <c r="W19" s="36"/>
      <c r="X19" s="36"/>
      <c r="Y19" s="36"/>
      <c r="Z19" s="36"/>
      <c r="AA19" s="42"/>
      <c r="AB19" s="44"/>
      <c r="AC19" s="36"/>
      <c r="AD19" s="36"/>
      <c r="AE19" s="36"/>
      <c r="AF19" s="36"/>
      <c r="AG19" s="36"/>
      <c r="AH19" s="36"/>
      <c r="AI19" s="36"/>
      <c r="AJ19" s="36"/>
      <c r="AK19" s="36"/>
      <c r="AL19" s="36"/>
      <c r="AM19" s="42"/>
    </row>
    <row r="20" spans="1:39" s="12" customFormat="1" ht="21.95" customHeight="1">
      <c r="A20" s="34"/>
      <c r="B20" s="1024" t="s">
        <v>149</v>
      </c>
      <c r="C20" s="1025"/>
      <c r="D20" s="1031"/>
      <c r="E20" s="1032"/>
      <c r="F20" s="1034"/>
      <c r="G20" s="1031"/>
      <c r="H20" s="1032"/>
      <c r="I20" s="1025"/>
      <c r="J20" s="1036">
        <v>100</v>
      </c>
      <c r="K20" s="1027">
        <f>J20-(J20*J30)</f>
        <v>86.5</v>
      </c>
      <c r="L20" s="1030">
        <f>K20-(K20*K30)</f>
        <v>74.822500000000005</v>
      </c>
      <c r="M20" s="1029"/>
      <c r="N20" s="1027"/>
      <c r="O20" s="1030"/>
      <c r="P20" s="1029"/>
      <c r="Q20" s="1027"/>
      <c r="R20" s="1030"/>
      <c r="S20" s="94"/>
      <c r="T20" s="36"/>
      <c r="U20" s="36"/>
      <c r="V20" s="36"/>
      <c r="W20" s="36"/>
      <c r="X20" s="36"/>
      <c r="Y20" s="36"/>
      <c r="Z20" s="36"/>
      <c r="AA20" s="42"/>
      <c r="AB20" s="44"/>
      <c r="AC20" s="36"/>
      <c r="AD20" s="36"/>
      <c r="AE20" s="36"/>
      <c r="AF20" s="36"/>
      <c r="AG20" s="36"/>
      <c r="AH20" s="36"/>
      <c r="AI20" s="36"/>
      <c r="AJ20" s="36"/>
      <c r="AK20" s="36"/>
      <c r="AL20" s="36"/>
      <c r="AM20" s="42"/>
    </row>
    <row r="21" spans="1:39" s="12" customFormat="1" ht="21.95" customHeight="1">
      <c r="A21" s="34"/>
      <c r="B21" s="1024" t="s">
        <v>150</v>
      </c>
      <c r="C21" s="1025"/>
      <c r="D21" s="1031"/>
      <c r="E21" s="1032"/>
      <c r="F21" s="1034"/>
      <c r="G21" s="1031"/>
      <c r="H21" s="1032"/>
      <c r="I21" s="1025"/>
      <c r="J21" s="1031"/>
      <c r="K21" s="1026">
        <v>102</v>
      </c>
      <c r="L21" s="1030">
        <f>K21-(K21*K30)</f>
        <v>88.23</v>
      </c>
      <c r="M21" s="1029">
        <f>L21-(L21*L30)</f>
        <v>76.318950000000001</v>
      </c>
      <c r="N21" s="1027"/>
      <c r="O21" s="1030"/>
      <c r="P21" s="1029"/>
      <c r="Q21" s="1027"/>
      <c r="R21" s="1030"/>
      <c r="S21" s="94"/>
      <c r="T21" s="36"/>
      <c r="U21" s="36"/>
      <c r="V21" s="36"/>
      <c r="W21" s="36"/>
      <c r="X21" s="36"/>
      <c r="Y21" s="36"/>
      <c r="Z21" s="36"/>
      <c r="AA21" s="42"/>
      <c r="AB21" s="44"/>
      <c r="AC21" s="36"/>
      <c r="AD21" s="36"/>
      <c r="AE21" s="36"/>
      <c r="AF21" s="36"/>
      <c r="AG21" s="36"/>
      <c r="AH21" s="36"/>
      <c r="AI21" s="36"/>
      <c r="AJ21" s="36"/>
      <c r="AK21" s="36"/>
      <c r="AL21" s="36"/>
      <c r="AM21" s="42"/>
    </row>
    <row r="22" spans="1:39" s="12" customFormat="1" ht="21.95" customHeight="1">
      <c r="A22" s="34"/>
      <c r="B22" s="1024" t="s">
        <v>151</v>
      </c>
      <c r="C22" s="1025" t="s">
        <v>0</v>
      </c>
      <c r="D22" s="1031"/>
      <c r="E22" s="1032"/>
      <c r="F22" s="1034"/>
      <c r="G22" s="1031"/>
      <c r="H22" s="1032"/>
      <c r="I22" s="1025"/>
      <c r="J22" s="1031"/>
      <c r="K22" s="1032"/>
      <c r="L22" s="1037">
        <v>167</v>
      </c>
      <c r="M22" s="1029">
        <f>L22-(L22*L30)</f>
        <v>144.45499999999998</v>
      </c>
      <c r="N22" s="1027">
        <f>M22-(M22*M30)</f>
        <v>124.95357499999999</v>
      </c>
      <c r="O22" s="1030"/>
      <c r="P22" s="1029"/>
      <c r="Q22" s="1027"/>
      <c r="R22" s="1030"/>
      <c r="S22" s="94"/>
      <c r="T22" s="36"/>
      <c r="U22" s="36"/>
      <c r="V22" s="36"/>
      <c r="W22" s="36"/>
      <c r="X22" s="36"/>
      <c r="Y22" s="36"/>
      <c r="Z22" s="36"/>
      <c r="AA22" s="42"/>
      <c r="AB22" s="44"/>
      <c r="AC22" s="36"/>
      <c r="AD22" s="36"/>
      <c r="AE22" s="36"/>
      <c r="AF22" s="36"/>
      <c r="AG22" s="36"/>
      <c r="AH22" s="36"/>
      <c r="AI22" s="36"/>
      <c r="AJ22" s="36"/>
      <c r="AK22" s="36"/>
      <c r="AL22" s="36"/>
      <c r="AM22" s="42"/>
    </row>
    <row r="23" spans="1:39" s="12" customFormat="1" ht="21.95" customHeight="1">
      <c r="A23" s="34"/>
      <c r="B23" s="1024" t="s">
        <v>152</v>
      </c>
      <c r="C23" s="1025"/>
      <c r="D23" s="1031"/>
      <c r="E23" s="1032"/>
      <c r="F23" s="1034"/>
      <c r="G23" s="1031"/>
      <c r="H23" s="1032"/>
      <c r="I23" s="1025"/>
      <c r="J23" s="1031"/>
      <c r="K23" s="1032"/>
      <c r="L23" s="1025"/>
      <c r="M23" s="1488">
        <v>45</v>
      </c>
      <c r="N23" s="1027">
        <f>M23-(M23*M30)</f>
        <v>38.924999999999997</v>
      </c>
      <c r="O23" s="1030">
        <f>N23-(N23*N30)</f>
        <v>33.670124999999999</v>
      </c>
      <c r="P23" s="1029"/>
      <c r="Q23" s="1027"/>
      <c r="R23" s="1030"/>
      <c r="S23" s="94"/>
      <c r="T23" s="36"/>
      <c r="U23" s="36"/>
      <c r="V23" s="36"/>
      <c r="W23" s="36"/>
      <c r="X23" s="36"/>
      <c r="Y23" s="36"/>
      <c r="Z23" s="36"/>
      <c r="AA23" s="42"/>
      <c r="AB23" s="44"/>
      <c r="AC23" s="36"/>
      <c r="AD23" s="36"/>
      <c r="AE23" s="36"/>
      <c r="AF23" s="36"/>
      <c r="AG23" s="36"/>
      <c r="AH23" s="36"/>
      <c r="AI23" s="36"/>
      <c r="AJ23" s="36"/>
      <c r="AK23" s="36"/>
      <c r="AL23" s="36"/>
      <c r="AM23" s="42"/>
    </row>
    <row r="24" spans="1:39" s="12" customFormat="1" ht="21.95" customHeight="1">
      <c r="A24" s="34"/>
      <c r="B24" s="1024" t="s">
        <v>153</v>
      </c>
      <c r="C24" s="1025"/>
      <c r="D24" s="1031"/>
      <c r="E24" s="1032"/>
      <c r="F24" s="1034"/>
      <c r="G24" s="1031"/>
      <c r="H24" s="1032"/>
      <c r="I24" s="1025"/>
      <c r="J24" s="1031"/>
      <c r="K24" s="1032"/>
      <c r="L24" s="1025"/>
      <c r="M24" s="1031"/>
      <c r="N24" s="1035">
        <v>13</v>
      </c>
      <c r="O24" s="1030">
        <f>N24-(N24*N30)</f>
        <v>11.244999999999999</v>
      </c>
      <c r="P24" s="1029">
        <f>O24-(O24*O30)</f>
        <v>9.7269249999999996</v>
      </c>
      <c r="Q24" s="1027"/>
      <c r="R24" s="1030"/>
      <c r="S24" s="94"/>
      <c r="T24" s="36"/>
      <c r="U24" s="36"/>
      <c r="V24" s="36"/>
      <c r="W24" s="36"/>
      <c r="X24" s="36"/>
      <c r="Y24" s="36"/>
      <c r="Z24" s="36"/>
      <c r="AA24" s="42"/>
      <c r="AB24" s="44"/>
      <c r="AC24" s="36"/>
      <c r="AD24" s="36"/>
      <c r="AE24" s="36"/>
      <c r="AF24" s="36"/>
      <c r="AG24" s="36"/>
      <c r="AH24" s="36"/>
      <c r="AI24" s="36"/>
      <c r="AJ24" s="36"/>
      <c r="AK24" s="36"/>
      <c r="AL24" s="36"/>
      <c r="AM24" s="42"/>
    </row>
    <row r="25" spans="1:39" s="12" customFormat="1" ht="21.95" customHeight="1">
      <c r="A25" s="34"/>
      <c r="B25" s="1024" t="s">
        <v>154</v>
      </c>
      <c r="C25" s="1025"/>
      <c r="D25" s="1031"/>
      <c r="E25" s="1032"/>
      <c r="F25" s="1034"/>
      <c r="G25" s="1031"/>
      <c r="H25" s="1032"/>
      <c r="I25" s="1025"/>
      <c r="J25" s="1031"/>
      <c r="K25" s="1032"/>
      <c r="L25" s="1025"/>
      <c r="M25" s="1031"/>
      <c r="N25" s="1032"/>
      <c r="O25" s="1490">
        <v>55</v>
      </c>
      <c r="P25" s="1029">
        <f>O25-(O25*O30)</f>
        <v>47.575000000000003</v>
      </c>
      <c r="Q25" s="1027">
        <f>P25-(P25*P30)</f>
        <v>41.152374999999999</v>
      </c>
      <c r="R25" s="1030">
        <v>0</v>
      </c>
      <c r="S25" s="94"/>
      <c r="T25" s="36"/>
      <c r="U25" s="36"/>
      <c r="V25" s="36"/>
      <c r="W25" s="36"/>
      <c r="X25" s="36"/>
      <c r="Y25" s="36"/>
      <c r="Z25" s="36"/>
      <c r="AA25" s="42"/>
      <c r="AB25" s="44"/>
      <c r="AC25" s="36"/>
      <c r="AD25" s="36"/>
      <c r="AE25" s="36"/>
      <c r="AF25" s="36"/>
      <c r="AG25" s="36"/>
      <c r="AH25" s="36"/>
      <c r="AI25" s="36"/>
      <c r="AJ25" s="36"/>
      <c r="AK25" s="36"/>
      <c r="AL25" s="36"/>
      <c r="AM25" s="42"/>
    </row>
    <row r="26" spans="1:39" s="15" customFormat="1" ht="21.95" customHeight="1">
      <c r="A26" s="103"/>
      <c r="B26" s="1038" t="s">
        <v>155</v>
      </c>
      <c r="C26" s="1039">
        <f>C13</f>
        <v>40</v>
      </c>
      <c r="D26" s="1040">
        <f>D14</f>
        <v>100</v>
      </c>
      <c r="E26" s="1041">
        <f>E15</f>
        <v>100</v>
      </c>
      <c r="F26" s="1042">
        <f>F16</f>
        <v>150</v>
      </c>
      <c r="G26" s="1040">
        <f>G17</f>
        <v>40</v>
      </c>
      <c r="H26" s="1041">
        <f>H18</f>
        <v>50</v>
      </c>
      <c r="I26" s="1039">
        <f>I19</f>
        <v>50</v>
      </c>
      <c r="J26" s="1040">
        <f>J20</f>
        <v>100</v>
      </c>
      <c r="K26" s="1041">
        <f>K21</f>
        <v>102</v>
      </c>
      <c r="L26" s="1039">
        <f>L22</f>
        <v>167</v>
      </c>
      <c r="M26" s="1040">
        <f>M23</f>
        <v>45</v>
      </c>
      <c r="N26" s="1041">
        <f>N24</f>
        <v>13</v>
      </c>
      <c r="O26" s="1039">
        <f>O25</f>
        <v>55</v>
      </c>
      <c r="P26" s="1043"/>
      <c r="Q26" s="1044"/>
      <c r="R26" s="1045"/>
      <c r="S26" s="95"/>
      <c r="T26" s="37"/>
      <c r="U26" s="37"/>
      <c r="V26" s="37"/>
      <c r="W26" s="37"/>
      <c r="X26" s="37"/>
      <c r="Y26" s="37"/>
      <c r="Z26" s="37"/>
      <c r="AA26" s="45"/>
      <c r="AB26" s="50"/>
      <c r="AC26" s="37"/>
      <c r="AD26" s="37"/>
      <c r="AE26" s="37"/>
      <c r="AF26" s="37"/>
      <c r="AG26" s="37"/>
      <c r="AH26" s="37"/>
      <c r="AI26" s="37"/>
      <c r="AJ26" s="37"/>
      <c r="AK26" s="37"/>
      <c r="AL26" s="37"/>
      <c r="AM26" s="45"/>
    </row>
    <row r="27" spans="1:39" s="16" customFormat="1" ht="21.95" customHeight="1">
      <c r="A27" s="104"/>
      <c r="B27" s="1038" t="s">
        <v>156</v>
      </c>
      <c r="C27" s="1039">
        <f>C13</f>
        <v>40</v>
      </c>
      <c r="D27" s="1040">
        <f>SUM(D13,D14)</f>
        <v>134.6</v>
      </c>
      <c r="E27" s="1041">
        <f>SUM(E13,E14,E15)</f>
        <v>216.429</v>
      </c>
      <c r="F27" s="1042">
        <f>SUM(F13,F14,F15,F16)</f>
        <v>311.32249999999999</v>
      </c>
      <c r="G27" s="1040">
        <f>SUM(G13:G17)</f>
        <v>244.57249999999999</v>
      </c>
      <c r="H27" s="1041">
        <f>SUM(H13:H18)</f>
        <v>196.83375000000001</v>
      </c>
      <c r="I27" s="1039">
        <f>SUM(I13:I19)</f>
        <v>123.179</v>
      </c>
      <c r="J27" s="1040">
        <f>SUM(J13:J20)</f>
        <v>180.66125</v>
      </c>
      <c r="K27" s="1041">
        <f>SUM(K13:K21)</f>
        <v>225.91125</v>
      </c>
      <c r="L27" s="1039">
        <f>SUM(L13:L22)</f>
        <v>330.05250000000001</v>
      </c>
      <c r="M27" s="1040">
        <f>SUM(M13:M23)</f>
        <v>265.77395000000001</v>
      </c>
      <c r="N27" s="1041">
        <f>SUM(N13:N24)</f>
        <v>176.87857499999998</v>
      </c>
      <c r="O27" s="1039">
        <f>SUM(O13:O25)</f>
        <v>99.915124999999989</v>
      </c>
      <c r="P27" s="1040">
        <f t="shared" ref="P27:R27" si="1">SUM(P13:P25)</f>
        <v>57.301925000000004</v>
      </c>
      <c r="Q27" s="1041">
        <f t="shared" si="1"/>
        <v>41.152374999999999</v>
      </c>
      <c r="R27" s="1039">
        <f t="shared" si="1"/>
        <v>0</v>
      </c>
      <c r="S27" s="96"/>
      <c r="T27" s="38"/>
      <c r="U27" s="38"/>
      <c r="V27" s="38"/>
      <c r="W27" s="38"/>
      <c r="X27" s="38"/>
      <c r="Y27" s="38"/>
      <c r="Z27" s="38"/>
      <c r="AA27" s="46"/>
      <c r="AB27" s="51"/>
      <c r="AC27" s="38"/>
      <c r="AD27" s="38"/>
      <c r="AE27" s="38"/>
      <c r="AF27" s="38"/>
      <c r="AG27" s="38"/>
      <c r="AH27" s="38"/>
      <c r="AI27" s="38"/>
      <c r="AJ27" s="38"/>
      <c r="AK27" s="38"/>
      <c r="AL27" s="38"/>
      <c r="AM27" s="46"/>
    </row>
    <row r="28" spans="1:39" s="13" customFormat="1" ht="21.95" customHeight="1">
      <c r="A28" s="35"/>
      <c r="B28" s="1024" t="s">
        <v>157</v>
      </c>
      <c r="C28" s="1030">
        <v>10</v>
      </c>
      <c r="D28" s="1029">
        <v>10</v>
      </c>
      <c r="E28" s="1027">
        <v>10</v>
      </c>
      <c r="F28" s="1028">
        <v>10</v>
      </c>
      <c r="G28" s="1029">
        <v>10</v>
      </c>
      <c r="H28" s="1027">
        <v>10</v>
      </c>
      <c r="I28" s="1030">
        <v>10</v>
      </c>
      <c r="J28" s="1029">
        <v>10</v>
      </c>
      <c r="K28" s="1027">
        <v>10</v>
      </c>
      <c r="L28" s="1030">
        <v>10</v>
      </c>
      <c r="M28" s="1029">
        <v>10</v>
      </c>
      <c r="N28" s="1027">
        <v>10</v>
      </c>
      <c r="O28" s="1030">
        <v>10</v>
      </c>
      <c r="P28" s="1029">
        <v>10</v>
      </c>
      <c r="Q28" s="1027">
        <v>10</v>
      </c>
      <c r="R28" s="1030">
        <v>10</v>
      </c>
      <c r="S28" s="97"/>
      <c r="T28" s="39"/>
      <c r="U28" s="39"/>
      <c r="V28" s="39"/>
      <c r="W28" s="39"/>
      <c r="X28" s="39"/>
      <c r="Y28" s="39"/>
      <c r="Z28" s="39"/>
      <c r="AA28" s="47"/>
      <c r="AB28" s="52"/>
      <c r="AC28" s="39"/>
      <c r="AD28" s="39"/>
      <c r="AE28" s="39"/>
      <c r="AF28" s="39"/>
      <c r="AG28" s="39"/>
      <c r="AH28" s="39"/>
      <c r="AI28" s="39"/>
      <c r="AJ28" s="39"/>
      <c r="AK28" s="39"/>
      <c r="AL28" s="39"/>
      <c r="AM28" s="47"/>
    </row>
    <row r="29" spans="1:39" s="13" customFormat="1" ht="21.95" customHeight="1">
      <c r="A29" s="35"/>
      <c r="B29" s="1024" t="s">
        <v>158</v>
      </c>
      <c r="C29" s="1030">
        <f t="shared" ref="C29:R29" si="2">C27/C28</f>
        <v>4</v>
      </c>
      <c r="D29" s="1029">
        <f t="shared" si="2"/>
        <v>13.459999999999999</v>
      </c>
      <c r="E29" s="1027">
        <f t="shared" si="2"/>
        <v>21.642900000000001</v>
      </c>
      <c r="F29" s="1028">
        <f t="shared" si="2"/>
        <v>31.132249999999999</v>
      </c>
      <c r="G29" s="1029">
        <f t="shared" si="2"/>
        <v>24.457249999999998</v>
      </c>
      <c r="H29" s="1027">
        <f t="shared" si="2"/>
        <v>19.683375000000002</v>
      </c>
      <c r="I29" s="1030">
        <f t="shared" si="2"/>
        <v>12.3179</v>
      </c>
      <c r="J29" s="1029">
        <f t="shared" si="2"/>
        <v>18.066125</v>
      </c>
      <c r="K29" s="1027">
        <f t="shared" si="2"/>
        <v>22.591124999999998</v>
      </c>
      <c r="L29" s="1030">
        <f t="shared" si="2"/>
        <v>33.005250000000004</v>
      </c>
      <c r="M29" s="1029">
        <f t="shared" si="2"/>
        <v>26.577395000000003</v>
      </c>
      <c r="N29" s="1027">
        <f t="shared" si="2"/>
        <v>17.6878575</v>
      </c>
      <c r="O29" s="1030">
        <f t="shared" si="2"/>
        <v>9.9915124999999989</v>
      </c>
      <c r="P29" s="1029">
        <f t="shared" si="2"/>
        <v>5.7301925000000002</v>
      </c>
      <c r="Q29" s="1027">
        <f t="shared" si="2"/>
        <v>4.1152375000000001</v>
      </c>
      <c r="R29" s="1030">
        <f t="shared" si="2"/>
        <v>0</v>
      </c>
      <c r="S29" s="97"/>
      <c r="T29" s="39"/>
      <c r="U29" s="39"/>
      <c r="V29" s="39"/>
      <c r="W29" s="39"/>
      <c r="X29" s="39"/>
      <c r="Y29" s="39"/>
      <c r="Z29" s="39"/>
      <c r="AA29" s="47"/>
      <c r="AB29" s="52"/>
      <c r="AC29" s="39"/>
      <c r="AD29" s="39"/>
      <c r="AE29" s="39"/>
      <c r="AF29" s="39"/>
      <c r="AG29" s="39"/>
      <c r="AH29" s="39"/>
      <c r="AI29" s="39"/>
      <c r="AJ29" s="39"/>
      <c r="AK29" s="39"/>
      <c r="AL29" s="39"/>
      <c r="AM29" s="47"/>
    </row>
    <row r="30" spans="1:39" s="12" customFormat="1" ht="21.95" customHeight="1">
      <c r="A30" s="34"/>
      <c r="B30" s="1024" t="s">
        <v>159</v>
      </c>
      <c r="C30" s="1046">
        <v>0.13500000000000001</v>
      </c>
      <c r="D30" s="1047">
        <f>C30</f>
        <v>0.13500000000000001</v>
      </c>
      <c r="E30" s="1048">
        <f t="shared" ref="E30:L30" si="3">D30</f>
        <v>0.13500000000000001</v>
      </c>
      <c r="F30" s="1049">
        <f t="shared" si="3"/>
        <v>0.13500000000000001</v>
      </c>
      <c r="G30" s="1047">
        <f>F30</f>
        <v>0.13500000000000001</v>
      </c>
      <c r="H30" s="1048">
        <f>G30</f>
        <v>0.13500000000000001</v>
      </c>
      <c r="I30" s="1046">
        <f t="shared" si="3"/>
        <v>0.13500000000000001</v>
      </c>
      <c r="J30" s="1047">
        <f>I30</f>
        <v>0.13500000000000001</v>
      </c>
      <c r="K30" s="1048">
        <f t="shared" si="3"/>
        <v>0.13500000000000001</v>
      </c>
      <c r="L30" s="1046">
        <f t="shared" si="3"/>
        <v>0.13500000000000001</v>
      </c>
      <c r="M30" s="1047">
        <f>L30</f>
        <v>0.13500000000000001</v>
      </c>
      <c r="N30" s="1048">
        <f>M30</f>
        <v>0.13500000000000001</v>
      </c>
      <c r="O30" s="1046">
        <f>N30</f>
        <v>0.13500000000000001</v>
      </c>
      <c r="P30" s="1047">
        <f t="shared" ref="P30" si="4">O30</f>
        <v>0.13500000000000001</v>
      </c>
      <c r="Q30" s="1048">
        <f>P30</f>
        <v>0.13500000000000001</v>
      </c>
      <c r="R30" s="1046">
        <f>Q30</f>
        <v>0.13500000000000001</v>
      </c>
      <c r="S30" s="94"/>
      <c r="T30" s="36"/>
      <c r="U30" s="36"/>
      <c r="V30" s="36"/>
      <c r="W30" s="36"/>
      <c r="X30" s="36"/>
      <c r="Y30" s="36"/>
      <c r="Z30" s="36"/>
      <c r="AA30" s="42"/>
      <c r="AB30" s="44"/>
      <c r="AC30" s="36"/>
      <c r="AD30" s="36"/>
      <c r="AE30" s="36"/>
      <c r="AF30" s="36"/>
      <c r="AG30" s="36"/>
      <c r="AH30" s="36"/>
      <c r="AI30" s="36"/>
      <c r="AJ30" s="36"/>
      <c r="AK30" s="36"/>
      <c r="AL30" s="36"/>
      <c r="AM30" s="42"/>
    </row>
    <row r="31" spans="1:39" s="12" customFormat="1" ht="21.95" customHeight="1">
      <c r="A31" s="34"/>
      <c r="B31" s="1024" t="s">
        <v>160</v>
      </c>
      <c r="C31" s="1030">
        <f t="shared" ref="C31:R31" si="5">C27*C30</f>
        <v>5.4</v>
      </c>
      <c r="D31" s="1029">
        <f t="shared" si="5"/>
        <v>18.170999999999999</v>
      </c>
      <c r="E31" s="1027">
        <f t="shared" si="5"/>
        <v>29.217915000000001</v>
      </c>
      <c r="F31" s="1028">
        <f t="shared" si="5"/>
        <v>42.028537499999999</v>
      </c>
      <c r="G31" s="1029">
        <f t="shared" si="5"/>
        <v>33.017287500000002</v>
      </c>
      <c r="H31" s="1027">
        <f t="shared" si="5"/>
        <v>26.572556250000002</v>
      </c>
      <c r="I31" s="1030">
        <f t="shared" si="5"/>
        <v>16.629165</v>
      </c>
      <c r="J31" s="1029">
        <f t="shared" si="5"/>
        <v>24.389268749999999</v>
      </c>
      <c r="K31" s="1027">
        <f t="shared" si="5"/>
        <v>30.49801875</v>
      </c>
      <c r="L31" s="1030">
        <f t="shared" si="5"/>
        <v>44.557087500000002</v>
      </c>
      <c r="M31" s="1029">
        <f t="shared" si="5"/>
        <v>35.879483250000007</v>
      </c>
      <c r="N31" s="1027">
        <f t="shared" si="5"/>
        <v>23.878607625000001</v>
      </c>
      <c r="O31" s="1030">
        <f t="shared" si="5"/>
        <v>13.488541874999999</v>
      </c>
      <c r="P31" s="1029">
        <f t="shared" si="5"/>
        <v>7.7357598750000012</v>
      </c>
      <c r="Q31" s="1027">
        <f t="shared" si="5"/>
        <v>5.5555706250000005</v>
      </c>
      <c r="R31" s="1030">
        <f t="shared" si="5"/>
        <v>0</v>
      </c>
      <c r="S31" s="94"/>
      <c r="T31" s="36"/>
      <c r="U31" s="36"/>
      <c r="V31" s="36"/>
      <c r="W31" s="36"/>
      <c r="X31" s="36"/>
      <c r="Y31" s="36"/>
      <c r="Z31" s="36"/>
      <c r="AA31" s="42"/>
      <c r="AB31" s="44"/>
      <c r="AC31" s="36"/>
      <c r="AD31" s="36"/>
      <c r="AE31" s="36"/>
      <c r="AF31" s="36"/>
      <c r="AG31" s="36"/>
      <c r="AH31" s="36"/>
      <c r="AI31" s="36"/>
      <c r="AJ31" s="36"/>
      <c r="AK31" s="36"/>
      <c r="AL31" s="36"/>
      <c r="AM31" s="42"/>
    </row>
    <row r="32" spans="1:39" s="12" customFormat="1" ht="21.95" customHeight="1">
      <c r="A32" s="34"/>
      <c r="B32" s="1024" t="s">
        <v>161</v>
      </c>
      <c r="C32" s="1050">
        <f>C31*C48</f>
        <v>1350000</v>
      </c>
      <c r="D32" s="1051">
        <f t="shared" ref="D32:E32" si="6">D31*D48</f>
        <v>4542750</v>
      </c>
      <c r="E32" s="1052">
        <f t="shared" si="6"/>
        <v>7304478.75</v>
      </c>
      <c r="F32" s="1053">
        <f t="shared" ref="F32:P32" si="7">F31*F48</f>
        <v>10507134.375</v>
      </c>
      <c r="G32" s="1051">
        <f t="shared" si="7"/>
        <v>8254321.8750000009</v>
      </c>
      <c r="H32" s="1052">
        <f t="shared" si="7"/>
        <v>6643139.0625</v>
      </c>
      <c r="I32" s="1050">
        <f t="shared" si="7"/>
        <v>4157291.25</v>
      </c>
      <c r="J32" s="1051">
        <f t="shared" si="7"/>
        <v>6097317.1875</v>
      </c>
      <c r="K32" s="1052">
        <f t="shared" si="7"/>
        <v>7624504.6875</v>
      </c>
      <c r="L32" s="1050">
        <f t="shared" si="7"/>
        <v>11139271.875</v>
      </c>
      <c r="M32" s="1051">
        <f t="shared" si="7"/>
        <v>8969870.8125000019</v>
      </c>
      <c r="N32" s="1052">
        <f t="shared" si="7"/>
        <v>5969651.90625</v>
      </c>
      <c r="O32" s="1050">
        <f t="shared" si="7"/>
        <v>3372135.46875</v>
      </c>
      <c r="P32" s="1051">
        <f t="shared" si="7"/>
        <v>1933939.9687500002</v>
      </c>
      <c r="Q32" s="1052">
        <f t="shared" ref="Q32" si="8">Q31*Q48</f>
        <v>1388892.6562500002</v>
      </c>
      <c r="R32" s="1050">
        <f t="shared" ref="R32" si="9">R31*R48</f>
        <v>0</v>
      </c>
      <c r="S32" s="94"/>
      <c r="T32" s="36"/>
      <c r="U32" s="36"/>
      <c r="V32" s="36"/>
      <c r="W32" s="36"/>
      <c r="X32" s="36"/>
      <c r="Y32" s="36"/>
      <c r="Z32" s="36"/>
      <c r="AA32" s="42"/>
      <c r="AB32" s="44"/>
      <c r="AC32" s="36"/>
      <c r="AD32" s="36"/>
      <c r="AE32" s="36"/>
      <c r="AF32" s="36"/>
      <c r="AG32" s="36"/>
      <c r="AH32" s="36"/>
      <c r="AI32" s="36"/>
      <c r="AJ32" s="36"/>
      <c r="AK32" s="36"/>
      <c r="AL32" s="36"/>
      <c r="AM32" s="42"/>
    </row>
    <row r="33" spans="1:39" s="12" customFormat="1" ht="21.95" customHeight="1">
      <c r="A33" s="34"/>
      <c r="B33" s="1024" t="s">
        <v>162</v>
      </c>
      <c r="C33" s="1046">
        <v>0.23</v>
      </c>
      <c r="D33" s="1047">
        <f>C33</f>
        <v>0.23</v>
      </c>
      <c r="E33" s="1048">
        <f t="shared" ref="E33" si="10">D33</f>
        <v>0.23</v>
      </c>
      <c r="F33" s="1049">
        <f t="shared" ref="F33" si="11">E33</f>
        <v>0.23</v>
      </c>
      <c r="G33" s="1047">
        <f>F33</f>
        <v>0.23</v>
      </c>
      <c r="H33" s="1048">
        <f>G33</f>
        <v>0.23</v>
      </c>
      <c r="I33" s="1046">
        <f t="shared" ref="I33" si="12">H33</f>
        <v>0.23</v>
      </c>
      <c r="J33" s="1047">
        <f>I33</f>
        <v>0.23</v>
      </c>
      <c r="K33" s="1048">
        <f t="shared" ref="K33" si="13">J33</f>
        <v>0.23</v>
      </c>
      <c r="L33" s="1046">
        <f t="shared" ref="L33" si="14">K33</f>
        <v>0.23</v>
      </c>
      <c r="M33" s="1047">
        <f t="shared" ref="M33:R33" si="15">L33</f>
        <v>0.23</v>
      </c>
      <c r="N33" s="1048">
        <f t="shared" si="15"/>
        <v>0.23</v>
      </c>
      <c r="O33" s="1046">
        <f t="shared" si="15"/>
        <v>0.23</v>
      </c>
      <c r="P33" s="1047">
        <f t="shared" si="15"/>
        <v>0.23</v>
      </c>
      <c r="Q33" s="1048">
        <f t="shared" si="15"/>
        <v>0.23</v>
      </c>
      <c r="R33" s="1046">
        <f t="shared" si="15"/>
        <v>0.23</v>
      </c>
      <c r="S33" s="94"/>
      <c r="T33" s="36"/>
      <c r="U33" s="36"/>
      <c r="V33" s="36"/>
      <c r="W33" s="36"/>
      <c r="X33" s="36"/>
      <c r="Y33" s="36"/>
      <c r="Z33" s="36"/>
      <c r="AA33" s="42"/>
      <c r="AB33" s="44"/>
      <c r="AC33" s="36"/>
      <c r="AD33" s="36"/>
      <c r="AE33" s="36"/>
      <c r="AF33" s="36"/>
      <c r="AG33" s="36"/>
      <c r="AH33" s="36"/>
      <c r="AI33" s="36"/>
      <c r="AJ33" s="36"/>
      <c r="AK33" s="36"/>
      <c r="AL33" s="36"/>
      <c r="AM33" s="42"/>
    </row>
    <row r="34" spans="1:39" s="12" customFormat="1" ht="21.95" customHeight="1">
      <c r="A34" s="34"/>
      <c r="B34" s="1024" t="s">
        <v>163</v>
      </c>
      <c r="C34" s="1054"/>
      <c r="D34" s="1055"/>
      <c r="E34" s="1056"/>
      <c r="F34" s="1057">
        <f>C31*F33</f>
        <v>1.2420000000000002</v>
      </c>
      <c r="G34" s="1055"/>
      <c r="H34" s="1056"/>
      <c r="I34" s="1054"/>
      <c r="J34" s="1055"/>
      <c r="K34" s="1056"/>
      <c r="L34" s="1054"/>
      <c r="M34" s="1055"/>
      <c r="N34" s="1056"/>
      <c r="O34" s="1054"/>
      <c r="P34" s="1055"/>
      <c r="Q34" s="1056"/>
      <c r="R34" s="1054"/>
      <c r="S34" s="94"/>
      <c r="T34" s="36"/>
      <c r="U34" s="36"/>
      <c r="V34" s="36"/>
      <c r="W34" s="36"/>
      <c r="X34" s="36"/>
      <c r="Y34" s="36"/>
      <c r="Z34" s="36"/>
      <c r="AA34" s="42"/>
      <c r="AB34" s="44"/>
      <c r="AC34" s="36"/>
      <c r="AD34" s="36"/>
      <c r="AE34" s="36"/>
      <c r="AF34" s="36"/>
      <c r="AG34" s="36"/>
      <c r="AH34" s="36"/>
      <c r="AI34" s="36"/>
      <c r="AJ34" s="36"/>
      <c r="AK34" s="36"/>
      <c r="AL34" s="36"/>
      <c r="AM34" s="42"/>
    </row>
    <row r="35" spans="1:39" s="12" customFormat="1" ht="21.95" customHeight="1">
      <c r="A35" s="34"/>
      <c r="B35" s="1024" t="s">
        <v>164</v>
      </c>
      <c r="C35" s="1054"/>
      <c r="D35" s="1055"/>
      <c r="E35" s="1056"/>
      <c r="F35" s="1058"/>
      <c r="G35" s="1059">
        <f>D31*G33</f>
        <v>4.1793300000000002</v>
      </c>
      <c r="H35" s="1056"/>
      <c r="I35" s="1054"/>
      <c r="J35" s="1055"/>
      <c r="K35" s="1056"/>
      <c r="L35" s="1054"/>
      <c r="M35" s="1055"/>
      <c r="N35" s="1056"/>
      <c r="O35" s="1054"/>
      <c r="P35" s="1055"/>
      <c r="Q35" s="1056"/>
      <c r="R35" s="1054"/>
      <c r="S35" s="94"/>
      <c r="T35" s="36"/>
      <c r="U35" s="36"/>
      <c r="V35" s="36"/>
      <c r="W35" s="36"/>
      <c r="X35" s="36"/>
      <c r="Y35" s="36"/>
      <c r="Z35" s="36"/>
      <c r="AA35" s="42"/>
      <c r="AB35" s="44"/>
      <c r="AC35" s="36"/>
      <c r="AD35" s="36"/>
      <c r="AE35" s="36"/>
      <c r="AF35" s="36"/>
      <c r="AG35" s="36"/>
      <c r="AH35" s="36"/>
      <c r="AI35" s="36"/>
      <c r="AJ35" s="36"/>
      <c r="AK35" s="36"/>
      <c r="AL35" s="36"/>
      <c r="AM35" s="42"/>
    </row>
    <row r="36" spans="1:39" s="12" customFormat="1" ht="21.95" customHeight="1">
      <c r="A36" s="34"/>
      <c r="B36" s="1024" t="s">
        <v>165</v>
      </c>
      <c r="C36" s="1054"/>
      <c r="D36" s="1055"/>
      <c r="E36" s="1056"/>
      <c r="F36" s="1058"/>
      <c r="G36" s="1055"/>
      <c r="H36" s="1060">
        <f>E31*H33</f>
        <v>6.7201204500000005</v>
      </c>
      <c r="I36" s="1054"/>
      <c r="J36" s="1055"/>
      <c r="K36" s="1056"/>
      <c r="L36" s="1054"/>
      <c r="M36" s="1055"/>
      <c r="N36" s="1056"/>
      <c r="O36" s="1054"/>
      <c r="P36" s="1055"/>
      <c r="Q36" s="1056"/>
      <c r="R36" s="1054"/>
      <c r="S36" s="94"/>
      <c r="T36" s="36"/>
      <c r="U36" s="36"/>
      <c r="V36" s="36"/>
      <c r="W36" s="36"/>
      <c r="X36" s="36"/>
      <c r="Y36" s="36"/>
      <c r="Z36" s="36"/>
      <c r="AA36" s="42"/>
      <c r="AB36" s="44"/>
      <c r="AC36" s="36"/>
      <c r="AD36" s="36"/>
      <c r="AE36" s="36"/>
      <c r="AF36" s="36"/>
      <c r="AG36" s="36"/>
      <c r="AH36" s="36"/>
      <c r="AI36" s="36"/>
      <c r="AJ36" s="36"/>
      <c r="AK36" s="36"/>
      <c r="AL36" s="36"/>
      <c r="AM36" s="42"/>
    </row>
    <row r="37" spans="1:39" s="12" customFormat="1" ht="21.95" customHeight="1">
      <c r="A37" s="34"/>
      <c r="B37" s="1024" t="s">
        <v>166</v>
      </c>
      <c r="C37" s="1054"/>
      <c r="D37" s="1055"/>
      <c r="E37" s="1056"/>
      <c r="F37" s="1058"/>
      <c r="G37" s="1055"/>
      <c r="H37" s="1056"/>
      <c r="I37" s="1061">
        <f>F31*I33</f>
        <v>9.6665636250000002</v>
      </c>
      <c r="J37" s="1055"/>
      <c r="K37" s="1056"/>
      <c r="L37" s="1054"/>
      <c r="M37" s="1055"/>
      <c r="N37" s="1056"/>
      <c r="O37" s="1054"/>
      <c r="P37" s="1055"/>
      <c r="Q37" s="1056"/>
      <c r="R37" s="1054"/>
      <c r="S37" s="94"/>
      <c r="T37" s="36"/>
      <c r="U37" s="36"/>
      <c r="V37" s="36"/>
      <c r="W37" s="36"/>
      <c r="X37" s="36"/>
      <c r="Y37" s="36"/>
      <c r="Z37" s="36"/>
      <c r="AA37" s="42"/>
      <c r="AB37" s="44"/>
      <c r="AC37" s="36"/>
      <c r="AD37" s="36"/>
      <c r="AE37" s="36"/>
      <c r="AF37" s="36"/>
      <c r="AG37" s="36"/>
      <c r="AH37" s="36"/>
      <c r="AI37" s="36"/>
      <c r="AJ37" s="36"/>
      <c r="AK37" s="36"/>
      <c r="AL37" s="36"/>
      <c r="AM37" s="42"/>
    </row>
    <row r="38" spans="1:39" s="12" customFormat="1" ht="21.95" customHeight="1">
      <c r="A38" s="34"/>
      <c r="B38" s="1024" t="s">
        <v>167</v>
      </c>
      <c r="C38" s="1054"/>
      <c r="D38" s="1055"/>
      <c r="E38" s="1056"/>
      <c r="F38" s="1058"/>
      <c r="G38" s="1055"/>
      <c r="H38" s="1056"/>
      <c r="I38" s="1054"/>
      <c r="J38" s="1059">
        <f>G31*J33</f>
        <v>7.5939761250000011</v>
      </c>
      <c r="K38" s="1056"/>
      <c r="L38" s="1054"/>
      <c r="M38" s="1055"/>
      <c r="N38" s="1056"/>
      <c r="O38" s="1054"/>
      <c r="P38" s="1055"/>
      <c r="Q38" s="1056"/>
      <c r="R38" s="1054"/>
      <c r="S38" s="94"/>
      <c r="T38" s="36"/>
      <c r="U38" s="36"/>
      <c r="V38" s="36"/>
      <c r="W38" s="36"/>
      <c r="X38" s="36"/>
      <c r="Y38" s="36"/>
      <c r="Z38" s="36"/>
      <c r="AA38" s="42"/>
      <c r="AB38" s="44"/>
      <c r="AC38" s="36"/>
      <c r="AD38" s="36"/>
      <c r="AE38" s="36"/>
      <c r="AF38" s="36"/>
      <c r="AG38" s="36"/>
      <c r="AH38" s="36"/>
      <c r="AI38" s="36"/>
      <c r="AJ38" s="36"/>
      <c r="AK38" s="36"/>
      <c r="AL38" s="36"/>
      <c r="AM38" s="42"/>
    </row>
    <row r="39" spans="1:39" s="12" customFormat="1" ht="21.95" customHeight="1" thickBot="1">
      <c r="A39" s="34"/>
      <c r="B39" s="1024" t="s">
        <v>168</v>
      </c>
      <c r="C39" s="1054"/>
      <c r="D39" s="1055"/>
      <c r="E39" s="1056"/>
      <c r="F39" s="1058"/>
      <c r="G39" s="1055"/>
      <c r="H39" s="1056"/>
      <c r="I39" s="1054"/>
      <c r="J39" s="1055"/>
      <c r="K39" s="1060">
        <f>H31*K33</f>
        <v>6.1116879375000011</v>
      </c>
      <c r="L39" s="1054"/>
      <c r="M39" s="1055"/>
      <c r="N39" s="1056"/>
      <c r="O39" s="1054"/>
      <c r="P39" s="1055"/>
      <c r="Q39" s="1056"/>
      <c r="R39" s="1054"/>
      <c r="S39" s="98"/>
      <c r="T39" s="48"/>
      <c r="U39" s="48"/>
      <c r="V39" s="48"/>
      <c r="W39" s="48"/>
      <c r="X39" s="48"/>
      <c r="Y39" s="48"/>
      <c r="Z39" s="48"/>
      <c r="AA39" s="49"/>
      <c r="AB39" s="53"/>
      <c r="AC39" s="48"/>
      <c r="AD39" s="48"/>
      <c r="AE39" s="48"/>
      <c r="AF39" s="48"/>
      <c r="AG39" s="48"/>
      <c r="AH39" s="48"/>
      <c r="AI39" s="48"/>
      <c r="AJ39" s="48"/>
      <c r="AK39" s="48"/>
      <c r="AL39" s="48"/>
      <c r="AM39" s="49"/>
    </row>
    <row r="40" spans="1:39" s="12" customFormat="1" ht="21.95" customHeight="1" thickBot="1">
      <c r="A40" s="34"/>
      <c r="B40" s="1024" t="s">
        <v>169</v>
      </c>
      <c r="C40" s="1054"/>
      <c r="D40" s="1055"/>
      <c r="E40" s="1056"/>
      <c r="F40" s="1058"/>
      <c r="G40" s="1055"/>
      <c r="H40" s="1056"/>
      <c r="I40" s="1054"/>
      <c r="J40" s="1055"/>
      <c r="K40" s="1056"/>
      <c r="L40" s="1061">
        <f>I31*L33</f>
        <v>3.8247079500000001</v>
      </c>
      <c r="M40" s="1055"/>
      <c r="N40" s="1056"/>
      <c r="O40" s="1054"/>
      <c r="P40" s="1055"/>
      <c r="Q40" s="1056"/>
      <c r="R40" s="1054"/>
      <c r="S40" s="34"/>
      <c r="T40" s="34"/>
      <c r="U40" s="34"/>
      <c r="V40" s="34"/>
      <c r="W40" s="34"/>
      <c r="X40" s="34"/>
      <c r="Y40" s="34"/>
      <c r="Z40" s="34"/>
      <c r="AA40" s="34"/>
      <c r="AB40" s="34"/>
      <c r="AC40" s="34"/>
      <c r="AD40" s="34"/>
      <c r="AE40" s="34"/>
      <c r="AF40" s="34"/>
      <c r="AG40" s="34"/>
      <c r="AH40" s="34"/>
      <c r="AI40" s="34"/>
      <c r="AJ40" s="34"/>
      <c r="AK40" s="34"/>
      <c r="AL40" s="34"/>
      <c r="AM40" s="34"/>
    </row>
    <row r="41" spans="1:39" s="12" customFormat="1" ht="21.95" customHeight="1">
      <c r="A41" s="34"/>
      <c r="B41" s="1024" t="s">
        <v>170</v>
      </c>
      <c r="C41" s="1054"/>
      <c r="D41" s="1055"/>
      <c r="E41" s="1056"/>
      <c r="F41" s="1058"/>
      <c r="G41" s="1055"/>
      <c r="H41" s="1056"/>
      <c r="I41" s="1054"/>
      <c r="J41" s="1055"/>
      <c r="K41" s="1056"/>
      <c r="L41" s="1054"/>
      <c r="M41" s="1059">
        <f>J31*M33</f>
        <v>5.6095318125000002</v>
      </c>
      <c r="N41" s="1056"/>
      <c r="O41" s="1054"/>
      <c r="P41" s="1055"/>
      <c r="Q41" s="1056"/>
      <c r="R41" s="1054"/>
      <c r="S41" s="99"/>
      <c r="T41" s="40"/>
      <c r="U41" s="40"/>
      <c r="V41" s="40"/>
      <c r="W41" s="40"/>
      <c r="X41" s="40"/>
      <c r="Y41" s="40"/>
      <c r="Z41" s="40"/>
      <c r="AA41" s="40"/>
      <c r="AB41" s="40"/>
      <c r="AC41" s="40"/>
      <c r="AD41" s="40"/>
      <c r="AE41" s="40"/>
      <c r="AF41" s="41"/>
    </row>
    <row r="42" spans="1:39" s="12" customFormat="1" ht="21.95" customHeight="1">
      <c r="A42" s="34"/>
      <c r="B42" s="1024" t="s">
        <v>171</v>
      </c>
      <c r="C42" s="1054"/>
      <c r="D42" s="1055"/>
      <c r="E42" s="1056"/>
      <c r="F42" s="1058"/>
      <c r="G42" s="1055"/>
      <c r="H42" s="1056"/>
      <c r="I42" s="1054"/>
      <c r="J42" s="1055"/>
      <c r="K42" s="1056"/>
      <c r="L42" s="1054"/>
      <c r="M42" s="1055"/>
      <c r="N42" s="1060">
        <f>K31*N33</f>
        <v>7.0145443125</v>
      </c>
      <c r="O42" s="1054"/>
      <c r="P42" s="1055"/>
      <c r="Q42" s="1056"/>
      <c r="R42" s="1054"/>
      <c r="S42" s="100"/>
      <c r="T42" s="54"/>
      <c r="U42" s="54"/>
      <c r="V42" s="54"/>
      <c r="W42" s="54"/>
      <c r="X42" s="54"/>
      <c r="Y42" s="54"/>
      <c r="Z42" s="54"/>
      <c r="AA42" s="54"/>
      <c r="AB42" s="54"/>
      <c r="AC42" s="54"/>
      <c r="AD42" s="54"/>
      <c r="AE42" s="54"/>
      <c r="AF42" s="55"/>
    </row>
    <row r="43" spans="1:39" s="12" customFormat="1" ht="21.95" customHeight="1">
      <c r="A43" s="34"/>
      <c r="B43" s="1024" t="s">
        <v>172</v>
      </c>
      <c r="C43" s="1054"/>
      <c r="D43" s="1055"/>
      <c r="E43" s="1056"/>
      <c r="F43" s="1058"/>
      <c r="G43" s="1055"/>
      <c r="H43" s="1056"/>
      <c r="I43" s="1054"/>
      <c r="J43" s="1055"/>
      <c r="K43" s="1056"/>
      <c r="L43" s="1054"/>
      <c r="M43" s="1055"/>
      <c r="N43" s="1056"/>
      <c r="O43" s="1061">
        <f>L31*O33</f>
        <v>10.248130125000001</v>
      </c>
      <c r="P43" s="1055"/>
      <c r="Q43" s="1056"/>
      <c r="R43" s="1054"/>
      <c r="S43" s="34"/>
      <c r="T43" s="34"/>
      <c r="U43" s="34"/>
      <c r="V43" s="34"/>
      <c r="W43" s="34"/>
      <c r="X43" s="34"/>
      <c r="Y43" s="34"/>
      <c r="Z43" s="34"/>
      <c r="AA43" s="34"/>
      <c r="AB43" s="34"/>
      <c r="AC43" s="34"/>
      <c r="AD43" s="34"/>
      <c r="AE43" s="34"/>
      <c r="AF43" s="34"/>
    </row>
    <row r="44" spans="1:39" s="12" customFormat="1" ht="21.95" customHeight="1">
      <c r="A44" s="34"/>
      <c r="B44" s="1024" t="s">
        <v>173</v>
      </c>
      <c r="C44" s="1054"/>
      <c r="D44" s="1055"/>
      <c r="E44" s="1056"/>
      <c r="F44" s="1058"/>
      <c r="G44" s="1055"/>
      <c r="H44" s="1056"/>
      <c r="I44" s="1054"/>
      <c r="J44" s="1055"/>
      <c r="K44" s="1056"/>
      <c r="L44" s="1054"/>
      <c r="M44" s="1055"/>
      <c r="N44" s="1056"/>
      <c r="O44" s="1054"/>
      <c r="P44" s="1059">
        <f>M31*P33</f>
        <v>8.2522811475000015</v>
      </c>
      <c r="Q44" s="1056"/>
      <c r="R44" s="1054"/>
      <c r="S44" s="34"/>
      <c r="T44" s="34"/>
      <c r="U44" s="34"/>
      <c r="V44" s="34"/>
      <c r="W44" s="34"/>
      <c r="X44" s="34"/>
      <c r="Y44" s="34"/>
      <c r="Z44" s="34"/>
      <c r="AA44" s="34"/>
      <c r="AB44" s="34"/>
      <c r="AC44" s="34"/>
      <c r="AD44" s="34"/>
      <c r="AE44" s="34"/>
      <c r="AF44" s="34"/>
    </row>
    <row r="45" spans="1:39" s="12" customFormat="1" ht="21.95" customHeight="1">
      <c r="A45" s="34"/>
      <c r="B45" s="1024" t="s">
        <v>174</v>
      </c>
      <c r="C45" s="1054"/>
      <c r="D45" s="1055"/>
      <c r="E45" s="1056"/>
      <c r="F45" s="1058"/>
      <c r="G45" s="1055"/>
      <c r="H45" s="1056"/>
      <c r="I45" s="1054"/>
      <c r="J45" s="1055"/>
      <c r="K45" s="1056"/>
      <c r="L45" s="1054"/>
      <c r="M45" s="1055"/>
      <c r="N45" s="1056"/>
      <c r="O45" s="1054"/>
      <c r="P45" s="1055"/>
      <c r="Q45" s="1060">
        <f>N31*Q33</f>
        <v>5.4920797537500006</v>
      </c>
      <c r="R45" s="1054"/>
      <c r="S45" s="34"/>
      <c r="T45" s="34"/>
      <c r="U45" s="34"/>
      <c r="V45" s="34"/>
      <c r="W45" s="34"/>
      <c r="X45" s="34"/>
      <c r="Y45" s="34"/>
      <c r="Z45" s="34"/>
      <c r="AA45" s="34"/>
      <c r="AB45" s="34"/>
      <c r="AC45" s="34"/>
      <c r="AD45" s="34"/>
      <c r="AE45" s="34"/>
      <c r="AF45" s="34"/>
    </row>
    <row r="46" spans="1:39" s="12" customFormat="1" ht="21.95" customHeight="1">
      <c r="A46" s="34"/>
      <c r="B46" s="1024" t="s">
        <v>175</v>
      </c>
      <c r="C46" s="1054"/>
      <c r="D46" s="1055"/>
      <c r="E46" s="1056"/>
      <c r="F46" s="1058"/>
      <c r="G46" s="1055"/>
      <c r="H46" s="1056"/>
      <c r="I46" s="1054"/>
      <c r="J46" s="1055"/>
      <c r="K46" s="1056"/>
      <c r="L46" s="1054"/>
      <c r="M46" s="1055"/>
      <c r="N46" s="1056"/>
      <c r="O46" s="1054"/>
      <c r="P46" s="1055"/>
      <c r="Q46" s="1056"/>
      <c r="R46" s="1061">
        <f>O31*R33</f>
        <v>3.1023646312499999</v>
      </c>
      <c r="S46" s="34"/>
      <c r="T46" s="34"/>
      <c r="U46" s="34"/>
      <c r="V46" s="34"/>
      <c r="W46" s="34"/>
      <c r="X46" s="34"/>
      <c r="Y46" s="34"/>
      <c r="Z46" s="34"/>
      <c r="AA46" s="34"/>
      <c r="AB46" s="34"/>
      <c r="AC46" s="34"/>
      <c r="AD46" s="34"/>
      <c r="AE46" s="34"/>
      <c r="AF46" s="34"/>
    </row>
    <row r="47" spans="1:39" s="12" customFormat="1" ht="29.1" customHeight="1">
      <c r="A47" s="34"/>
      <c r="B47" s="1062" t="s">
        <v>176</v>
      </c>
      <c r="C47" s="1063">
        <f>SUM(C34:C46)</f>
        <v>0</v>
      </c>
      <c r="D47" s="1064">
        <f t="shared" ref="D47:O47" si="16">SUM(D34:D46)</f>
        <v>0</v>
      </c>
      <c r="E47" s="1065">
        <f t="shared" si="16"/>
        <v>0</v>
      </c>
      <c r="F47" s="1066">
        <f t="shared" si="16"/>
        <v>1.2420000000000002</v>
      </c>
      <c r="G47" s="1064">
        <f>SUM(G34:G46)</f>
        <v>4.1793300000000002</v>
      </c>
      <c r="H47" s="1065">
        <f>SUM(H34:H46)</f>
        <v>6.7201204500000005</v>
      </c>
      <c r="I47" s="1063">
        <f t="shared" si="16"/>
        <v>9.6665636250000002</v>
      </c>
      <c r="J47" s="1064">
        <f t="shared" si="16"/>
        <v>7.5939761250000011</v>
      </c>
      <c r="K47" s="1065">
        <f t="shared" si="16"/>
        <v>6.1116879375000011</v>
      </c>
      <c r="L47" s="1063">
        <f t="shared" si="16"/>
        <v>3.8247079500000001</v>
      </c>
      <c r="M47" s="1064">
        <f t="shared" si="16"/>
        <v>5.6095318125000002</v>
      </c>
      <c r="N47" s="1065">
        <f t="shared" si="16"/>
        <v>7.0145443125</v>
      </c>
      <c r="O47" s="1063">
        <f t="shared" si="16"/>
        <v>10.248130125000001</v>
      </c>
      <c r="P47" s="1064">
        <f t="shared" ref="P47:Q47" si="17">SUM(P34:P46)</f>
        <v>8.2522811475000015</v>
      </c>
      <c r="Q47" s="1065">
        <f t="shared" si="17"/>
        <v>5.4920797537500006</v>
      </c>
      <c r="R47" s="1063">
        <f>SUM(R34:R46)</f>
        <v>3.1023646312499999</v>
      </c>
      <c r="S47" s="34"/>
      <c r="T47" s="34"/>
      <c r="U47" s="34"/>
      <c r="V47" s="34"/>
      <c r="W47" s="34"/>
      <c r="X47" s="34"/>
      <c r="Y47" s="34"/>
      <c r="Z47" s="34"/>
      <c r="AA47" s="34"/>
      <c r="AB47" s="34"/>
      <c r="AC47" s="34"/>
      <c r="AD47" s="34"/>
      <c r="AE47" s="34"/>
      <c r="AF47" s="34"/>
    </row>
    <row r="48" spans="1:39" s="12" customFormat="1" ht="29.1" customHeight="1">
      <c r="A48" s="34"/>
      <c r="B48" s="1062" t="s">
        <v>177</v>
      </c>
      <c r="C48" s="1067">
        <v>250000</v>
      </c>
      <c r="D48" s="1068">
        <v>250000</v>
      </c>
      <c r="E48" s="1069">
        <v>250000</v>
      </c>
      <c r="F48" s="1070">
        <v>250000</v>
      </c>
      <c r="G48" s="1068">
        <v>250000</v>
      </c>
      <c r="H48" s="1069">
        <v>250000</v>
      </c>
      <c r="I48" s="1067">
        <v>250000</v>
      </c>
      <c r="J48" s="1068">
        <v>250000</v>
      </c>
      <c r="K48" s="1069">
        <v>250000</v>
      </c>
      <c r="L48" s="1067">
        <v>250000</v>
      </c>
      <c r="M48" s="1068">
        <v>250000</v>
      </c>
      <c r="N48" s="1069">
        <v>250000</v>
      </c>
      <c r="O48" s="1067">
        <v>250000</v>
      </c>
      <c r="P48" s="1068">
        <v>250000</v>
      </c>
      <c r="Q48" s="1069">
        <v>250000</v>
      </c>
      <c r="R48" s="1067">
        <v>250000</v>
      </c>
      <c r="S48" s="34"/>
      <c r="T48" s="34"/>
      <c r="U48" s="34"/>
      <c r="V48" s="34"/>
      <c r="W48" s="34"/>
      <c r="X48" s="34"/>
      <c r="Y48" s="34"/>
      <c r="Z48" s="34"/>
      <c r="AA48" s="34"/>
      <c r="AB48" s="34"/>
      <c r="AC48" s="34"/>
      <c r="AD48" s="34"/>
      <c r="AE48" s="34"/>
      <c r="AF48" s="34"/>
    </row>
    <row r="49" spans="1:32" s="12" customFormat="1" ht="29.1" customHeight="1">
      <c r="A49" s="34"/>
      <c r="B49" s="1062" t="s">
        <v>178</v>
      </c>
      <c r="C49" s="1071">
        <f t="shared" ref="C49:O49" si="18">C47*C48</f>
        <v>0</v>
      </c>
      <c r="D49" s="1072">
        <f t="shared" si="18"/>
        <v>0</v>
      </c>
      <c r="E49" s="1073">
        <f t="shared" si="18"/>
        <v>0</v>
      </c>
      <c r="F49" s="1074">
        <f t="shared" si="18"/>
        <v>310500.00000000006</v>
      </c>
      <c r="G49" s="1072">
        <f>G47*G48</f>
        <v>1044832.5</v>
      </c>
      <c r="H49" s="1073">
        <f t="shared" si="18"/>
        <v>1680030.1125</v>
      </c>
      <c r="I49" s="1071">
        <f t="shared" si="18"/>
        <v>2416640.90625</v>
      </c>
      <c r="J49" s="1072">
        <f t="shared" si="18"/>
        <v>1898494.0312500002</v>
      </c>
      <c r="K49" s="1073">
        <f t="shared" si="18"/>
        <v>1527921.9843750002</v>
      </c>
      <c r="L49" s="1071">
        <f t="shared" si="18"/>
        <v>956176.98750000005</v>
      </c>
      <c r="M49" s="1072">
        <f t="shared" si="18"/>
        <v>1402382.953125</v>
      </c>
      <c r="N49" s="1073">
        <f t="shared" si="18"/>
        <v>1753636.078125</v>
      </c>
      <c r="O49" s="1071">
        <f t="shared" si="18"/>
        <v>2562032.5312500005</v>
      </c>
      <c r="P49" s="1072">
        <f t="shared" ref="P49:Q49" si="19">P47*P48</f>
        <v>2063070.2868750005</v>
      </c>
      <c r="Q49" s="1073">
        <f t="shared" si="19"/>
        <v>1373019.9384375</v>
      </c>
      <c r="R49" s="1071">
        <f>R47*R48</f>
        <v>775591.15781250002</v>
      </c>
      <c r="S49" s="34"/>
      <c r="T49" s="34"/>
      <c r="U49" s="34"/>
      <c r="V49" s="34"/>
      <c r="W49" s="34"/>
      <c r="X49" s="34"/>
      <c r="Y49" s="34"/>
      <c r="Z49" s="34"/>
      <c r="AA49" s="34"/>
      <c r="AB49" s="34"/>
      <c r="AC49" s="34"/>
      <c r="AD49" s="34"/>
      <c r="AE49" s="34"/>
      <c r="AF49" s="34"/>
    </row>
    <row r="50" spans="1:32" s="12" customFormat="1" ht="29.1" customHeight="1" thickBot="1">
      <c r="A50" s="34"/>
      <c r="B50" s="1075" t="s">
        <v>179</v>
      </c>
      <c r="C50" s="1076">
        <f>C49</f>
        <v>0</v>
      </c>
      <c r="D50" s="1077">
        <f>SUM(C49:D49)</f>
        <v>0</v>
      </c>
      <c r="E50" s="1078">
        <f>SUM(C49:E49)</f>
        <v>0</v>
      </c>
      <c r="F50" s="1079">
        <f>SUM(C49:F49)</f>
        <v>310500.00000000006</v>
      </c>
      <c r="G50" s="1077">
        <f>SUM(C49:G49)</f>
        <v>1355332.5</v>
      </c>
      <c r="H50" s="1078">
        <f>SUM(C49:H49)</f>
        <v>3035362.6124999998</v>
      </c>
      <c r="I50" s="1076">
        <f>SUM(C49:I49)</f>
        <v>5452003.5187499998</v>
      </c>
      <c r="J50" s="1077">
        <f>SUM(C49:J49)</f>
        <v>7350497.5499999998</v>
      </c>
      <c r="K50" s="1078">
        <f>SUM(C49:K49)</f>
        <v>8878419.5343750007</v>
      </c>
      <c r="L50" s="1076">
        <f>SUM(C49:L49)</f>
        <v>9834596.5218750015</v>
      </c>
      <c r="M50" s="1077">
        <f>SUM(C49:M49)</f>
        <v>11236979.475000001</v>
      </c>
      <c r="N50" s="1078">
        <f>SUM(C49:N49)</f>
        <v>12990615.553125001</v>
      </c>
      <c r="O50" s="1076">
        <f>SUM(C49:O49)</f>
        <v>15552648.084375001</v>
      </c>
      <c r="P50" s="1077">
        <f>SUM(G49:P49)</f>
        <v>17305218.371250004</v>
      </c>
      <c r="Q50" s="1078">
        <f>SUM(G49:Q49)</f>
        <v>18678238.309687503</v>
      </c>
      <c r="R50" s="1076">
        <f>SUM(G49:R49)</f>
        <v>19453829.467500001</v>
      </c>
      <c r="S50" s="34"/>
      <c r="T50" s="34"/>
      <c r="U50" s="34"/>
      <c r="V50" s="34"/>
      <c r="W50" s="34"/>
      <c r="X50" s="34"/>
      <c r="Y50" s="34"/>
      <c r="Z50" s="34"/>
      <c r="AA50" s="34"/>
      <c r="AB50" s="34"/>
      <c r="AC50" s="34"/>
      <c r="AD50" s="34"/>
      <c r="AE50" s="34"/>
      <c r="AF50" s="34"/>
    </row>
    <row r="51" spans="1:32" s="12" customFormat="1" ht="30" customHeight="1" thickTop="1">
      <c r="B51" s="105"/>
      <c r="C51" s="58"/>
      <c r="D51" s="58"/>
      <c r="E51" s="58"/>
      <c r="F51" s="58"/>
      <c r="G51" s="58"/>
      <c r="H51" s="58"/>
      <c r="I51" s="58"/>
      <c r="J51" s="58"/>
      <c r="K51" s="58"/>
      <c r="L51" s="58"/>
      <c r="M51" s="58"/>
      <c r="N51" s="58"/>
      <c r="O51" s="59"/>
      <c r="P51" s="101"/>
      <c r="Q51" s="101"/>
      <c r="R51" s="102"/>
      <c r="S51" s="34"/>
      <c r="T51" s="34"/>
      <c r="U51" s="34"/>
      <c r="V51" s="34"/>
      <c r="W51" s="34"/>
      <c r="X51" s="34"/>
      <c r="Y51" s="34"/>
      <c r="Z51" s="34"/>
      <c r="AA51" s="34"/>
      <c r="AB51" s="34"/>
      <c r="AC51" s="34"/>
      <c r="AD51" s="34"/>
      <c r="AE51" s="34"/>
      <c r="AF51" s="34"/>
    </row>
    <row r="52" spans="1:32" s="12" customFormat="1" ht="15.95">
      <c r="N52" s="34"/>
      <c r="O52" s="44"/>
      <c r="P52" s="36"/>
      <c r="Q52" s="36"/>
      <c r="R52" s="56"/>
      <c r="S52" s="34"/>
      <c r="T52" s="34"/>
      <c r="U52" s="34"/>
      <c r="V52" s="34"/>
      <c r="W52" s="34"/>
      <c r="X52" s="34"/>
      <c r="Y52" s="34"/>
      <c r="Z52" s="34"/>
      <c r="AA52" s="34"/>
      <c r="AB52" s="34"/>
      <c r="AC52" s="34"/>
      <c r="AD52" s="34"/>
      <c r="AE52" s="34"/>
      <c r="AF52" s="34"/>
    </row>
    <row r="53" spans="1:32" s="12" customFormat="1" ht="15.95">
      <c r="N53" s="34"/>
      <c r="O53" s="44"/>
      <c r="P53" s="36"/>
      <c r="Q53" s="36"/>
      <c r="R53" s="56"/>
      <c r="S53" s="34"/>
      <c r="T53" s="34"/>
      <c r="U53" s="34"/>
      <c r="V53" s="34"/>
      <c r="W53" s="34"/>
      <c r="X53" s="34"/>
      <c r="Y53" s="34"/>
      <c r="Z53" s="34"/>
      <c r="AA53" s="34"/>
      <c r="AB53" s="34"/>
      <c r="AC53" s="34"/>
      <c r="AD53" s="34"/>
      <c r="AE53" s="34"/>
      <c r="AF53" s="34"/>
    </row>
    <row r="54" spans="1:32" s="12" customFormat="1" ht="15.95">
      <c r="N54" s="34"/>
      <c r="O54" s="44"/>
      <c r="P54" s="36"/>
      <c r="Q54" s="36"/>
      <c r="R54" s="56"/>
      <c r="S54" s="34"/>
      <c r="T54" s="34"/>
      <c r="U54" s="34"/>
      <c r="V54" s="34"/>
      <c r="W54" s="34"/>
      <c r="X54" s="34"/>
      <c r="Y54" s="34"/>
      <c r="Z54" s="34"/>
      <c r="AA54" s="34"/>
      <c r="AB54" s="34"/>
      <c r="AC54" s="34"/>
      <c r="AD54" s="34"/>
      <c r="AE54" s="34"/>
      <c r="AF54" s="34"/>
    </row>
    <row r="55" spans="1:32" s="12" customFormat="1" ht="15.95">
      <c r="N55" s="34"/>
      <c r="O55" s="44"/>
      <c r="P55" s="36"/>
      <c r="Q55" s="36"/>
      <c r="R55" s="56"/>
      <c r="S55" s="34"/>
      <c r="T55" s="34"/>
      <c r="U55" s="34"/>
      <c r="V55" s="34"/>
      <c r="W55" s="34"/>
      <c r="X55" s="34"/>
      <c r="Y55" s="34"/>
      <c r="Z55" s="34"/>
      <c r="AA55" s="34"/>
      <c r="AB55" s="34"/>
      <c r="AC55" s="34"/>
      <c r="AD55" s="34"/>
      <c r="AE55" s="34"/>
      <c r="AF55" s="34"/>
    </row>
    <row r="56" spans="1:32" s="12" customFormat="1" ht="15.95">
      <c r="N56" s="34"/>
      <c r="O56" s="44"/>
      <c r="P56" s="36"/>
      <c r="Q56" s="36"/>
      <c r="R56" s="56"/>
      <c r="S56" s="34"/>
      <c r="T56" s="34"/>
      <c r="U56" s="34"/>
      <c r="V56" s="34"/>
      <c r="W56" s="34"/>
      <c r="X56" s="34"/>
      <c r="Y56" s="34"/>
      <c r="Z56" s="34"/>
      <c r="AA56" s="34"/>
      <c r="AB56" s="34"/>
      <c r="AC56" s="34"/>
      <c r="AD56" s="34"/>
      <c r="AE56" s="34"/>
      <c r="AF56" s="34"/>
    </row>
    <row r="57" spans="1:32" s="12" customFormat="1" ht="15.95">
      <c r="N57" s="34"/>
      <c r="O57" s="44"/>
      <c r="P57" s="36"/>
      <c r="Q57" s="36"/>
      <c r="R57" s="56"/>
      <c r="S57" s="34"/>
      <c r="T57" s="34"/>
      <c r="U57" s="34"/>
      <c r="V57" s="34"/>
      <c r="W57" s="34"/>
      <c r="X57" s="34"/>
      <c r="Y57" s="34"/>
      <c r="Z57" s="34"/>
      <c r="AA57" s="34"/>
      <c r="AB57" s="34"/>
      <c r="AC57" s="34"/>
      <c r="AD57" s="34"/>
      <c r="AE57" s="34"/>
      <c r="AF57" s="34"/>
    </row>
    <row r="58" spans="1:32" s="12" customFormat="1" ht="15.95">
      <c r="N58" s="34"/>
      <c r="O58" s="44"/>
      <c r="P58" s="36"/>
      <c r="Q58" s="36"/>
      <c r="R58" s="56"/>
      <c r="S58" s="34"/>
      <c r="T58" s="34"/>
      <c r="U58" s="34"/>
      <c r="V58" s="34"/>
      <c r="W58" s="34"/>
      <c r="X58" s="34"/>
      <c r="Y58" s="34"/>
      <c r="Z58" s="34"/>
      <c r="AA58" s="34"/>
      <c r="AB58" s="34"/>
      <c r="AC58" s="34"/>
      <c r="AD58" s="34"/>
      <c r="AE58" s="34"/>
      <c r="AF58" s="34"/>
    </row>
    <row r="59" spans="1:32" s="12" customFormat="1" ht="15.95">
      <c r="B59" s="19"/>
      <c r="N59" s="34"/>
      <c r="O59" s="44"/>
      <c r="P59" s="36"/>
      <c r="Q59" s="36"/>
      <c r="R59" s="56"/>
      <c r="S59" s="34"/>
      <c r="T59" s="34"/>
      <c r="U59" s="34"/>
      <c r="V59" s="34"/>
      <c r="W59" s="34"/>
      <c r="X59" s="34"/>
      <c r="Y59" s="34"/>
      <c r="Z59" s="34"/>
      <c r="AA59" s="34"/>
      <c r="AB59" s="34"/>
      <c r="AC59" s="34"/>
      <c r="AD59" s="34"/>
      <c r="AE59" s="34"/>
      <c r="AF59" s="34"/>
    </row>
    <row r="60" spans="1:32" s="12" customFormat="1" ht="15.95">
      <c r="N60" s="34"/>
      <c r="O60" s="44"/>
      <c r="P60" s="36"/>
      <c r="Q60" s="36"/>
      <c r="R60" s="56"/>
      <c r="S60" s="34"/>
      <c r="T60" s="34"/>
      <c r="U60" s="34"/>
      <c r="V60" s="34"/>
      <c r="W60" s="34"/>
      <c r="X60" s="34"/>
      <c r="Y60" s="34"/>
      <c r="Z60" s="34"/>
      <c r="AA60" s="34"/>
      <c r="AB60" s="34"/>
      <c r="AC60" s="34"/>
      <c r="AD60" s="34"/>
      <c r="AE60" s="34"/>
      <c r="AF60" s="34"/>
    </row>
    <row r="61" spans="1:32" s="12" customFormat="1" ht="15.95">
      <c r="N61" s="34"/>
      <c r="O61" s="44"/>
      <c r="P61" s="36"/>
      <c r="Q61" s="36"/>
      <c r="R61" s="56"/>
      <c r="S61" s="34"/>
      <c r="T61" s="34"/>
      <c r="U61" s="34"/>
      <c r="V61" s="34"/>
      <c r="W61" s="34"/>
      <c r="X61" s="34"/>
      <c r="Y61" s="34"/>
      <c r="Z61" s="34"/>
      <c r="AA61" s="34"/>
      <c r="AB61" s="34"/>
      <c r="AC61" s="34"/>
      <c r="AD61" s="34"/>
      <c r="AE61" s="34"/>
      <c r="AF61" s="34"/>
    </row>
    <row r="62" spans="1:32" s="12" customFormat="1" ht="17.100000000000001" thickBot="1">
      <c r="N62" s="34"/>
      <c r="O62" s="53"/>
      <c r="P62" s="48"/>
      <c r="Q62" s="48"/>
      <c r="R62" s="57"/>
      <c r="S62" s="34"/>
      <c r="T62" s="34"/>
      <c r="U62" s="34"/>
      <c r="V62" s="34"/>
      <c r="W62" s="34"/>
      <c r="X62" s="34"/>
      <c r="Y62" s="34"/>
      <c r="Z62" s="34"/>
      <c r="AA62" s="34"/>
      <c r="AB62" s="34"/>
      <c r="AC62" s="34"/>
      <c r="AD62" s="34"/>
      <c r="AE62" s="34"/>
      <c r="AF62" s="34"/>
    </row>
    <row r="63" spans="1:32" s="12" customFormat="1" ht="15.95">
      <c r="S63" s="13"/>
      <c r="T63" s="13"/>
      <c r="U63" s="13"/>
      <c r="V63" s="13"/>
      <c r="W63" s="13"/>
      <c r="X63" s="13"/>
      <c r="Y63" s="13"/>
      <c r="Z63" s="13"/>
      <c r="AA63" s="13"/>
      <c r="AB63" s="13"/>
      <c r="AC63" s="13"/>
      <c r="AD63" s="13"/>
      <c r="AE63" s="13"/>
      <c r="AF63" s="13"/>
    </row>
    <row r="64" spans="1:32" s="12" customFormat="1" ht="15.95"/>
    <row r="65" s="12" customFormat="1" ht="15.95"/>
    <row r="66" s="12" customFormat="1" ht="15.95"/>
    <row r="67" s="12" customFormat="1" ht="15.95"/>
  </sheetData>
  <mergeCells count="7">
    <mergeCell ref="N6:P6"/>
    <mergeCell ref="N5:P5"/>
    <mergeCell ref="P11:R11"/>
    <mergeCell ref="M11:O11"/>
    <mergeCell ref="D11:F11"/>
    <mergeCell ref="G11:I11"/>
    <mergeCell ref="J11:L11"/>
  </mergeCells>
  <conditionalFormatting sqref="C11">
    <cfRule type="cellIs" dxfId="15" priority="1" stopIfTrue="1" operator="lessThan">
      <formula>$C$7</formula>
    </cfRule>
  </conditionalFormatting>
  <conditionalFormatting sqref="C13 D14 E15 F16 G17 H18 I19 J20 K21 L22 M23 N24 O25">
    <cfRule type="cellIs" dxfId="14" priority="8" stopIfTrue="1" operator="lessThan">
      <formula>$C$7</formula>
    </cfRule>
  </conditionalFormatting>
  <conditionalFormatting sqref="D8">
    <cfRule type="cellIs" dxfId="13" priority="5" operator="greaterThan">
      <formula>1</formula>
    </cfRule>
    <cfRule type="cellIs" dxfId="12" priority="6" operator="greaterThan">
      <formula>100</formula>
    </cfRule>
    <cfRule type="cellIs" dxfId="11" priority="7" operator="lessThan">
      <formula>1</formula>
    </cfRule>
  </conditionalFormatting>
  <conditionalFormatting sqref="H8:L8">
    <cfRule type="cellIs" dxfId="10" priority="3" operator="greaterThan">
      <formula>1</formula>
    </cfRule>
    <cfRule type="cellIs" dxfId="9" priority="4" operator="lessThan">
      <formula>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1"/>
  <sheetViews>
    <sheetView showGridLines="0" zoomScale="299" zoomScaleNormal="299" workbookViewId="0">
      <selection activeCell="A3" sqref="A3:XFD3"/>
    </sheetView>
  </sheetViews>
  <sheetFormatPr defaultColWidth="14.42578125" defaultRowHeight="15" customHeight="1"/>
  <cols>
    <col min="1" max="1" width="2.7109375" style="143" customWidth="1"/>
    <col min="2" max="2" width="55.85546875" style="143" customWidth="1"/>
    <col min="3" max="41" width="16.85546875" style="143" customWidth="1"/>
    <col min="42" max="16384" width="14.42578125" style="143"/>
  </cols>
  <sheetData>
    <row r="1" spans="1:42" s="236" customFormat="1" ht="15" customHeight="1"/>
    <row r="2" spans="1:42" s="236" customFormat="1" ht="45.95" customHeight="1"/>
    <row r="3" spans="1:42" s="877" customFormat="1" ht="30" customHeight="1">
      <c r="B3" s="1544" t="s">
        <v>9</v>
      </c>
      <c r="C3" s="1544"/>
      <c r="D3" s="1544"/>
      <c r="E3" s="1544"/>
      <c r="F3" s="1544"/>
      <c r="G3" s="878"/>
      <c r="H3" s="878"/>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row>
    <row r="4" spans="1:42" ht="30.95" customHeight="1"/>
    <row r="5" spans="1:42" ht="39.950000000000003" customHeight="1">
      <c r="B5" s="239"/>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row>
    <row r="6" spans="1:42" ht="6.95" customHeight="1" thickBot="1">
      <c r="B6" s="239"/>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row>
    <row r="7" spans="1:42" s="879" customFormat="1" ht="54.95" customHeight="1" thickBot="1">
      <c r="B7" s="880"/>
      <c r="C7" s="1545" t="s">
        <v>130</v>
      </c>
      <c r="D7" s="1534"/>
      <c r="E7" s="1533" t="s">
        <v>131</v>
      </c>
      <c r="F7" s="1534"/>
      <c r="G7" s="1533" t="s">
        <v>132</v>
      </c>
      <c r="H7" s="1534"/>
      <c r="I7" s="1546" t="s">
        <v>81</v>
      </c>
      <c r="J7" s="1547"/>
      <c r="K7" s="1548"/>
      <c r="L7" s="1533" t="s">
        <v>133</v>
      </c>
      <c r="M7" s="1534"/>
      <c r="N7" s="1533" t="s">
        <v>134</v>
      </c>
      <c r="O7" s="1534"/>
      <c r="P7" s="1533" t="s">
        <v>135</v>
      </c>
      <c r="Q7" s="1534"/>
      <c r="R7" s="1535" t="s">
        <v>82</v>
      </c>
      <c r="S7" s="1536"/>
      <c r="T7" s="1537"/>
      <c r="U7" s="1533" t="s">
        <v>136</v>
      </c>
      <c r="V7" s="1534"/>
      <c r="W7" s="1533" t="s">
        <v>137</v>
      </c>
      <c r="X7" s="1534"/>
      <c r="Y7" s="1533" t="s">
        <v>138</v>
      </c>
      <c r="Z7" s="1534"/>
      <c r="AA7" s="1538" t="s">
        <v>83</v>
      </c>
      <c r="AB7" s="1539"/>
      <c r="AC7" s="1540"/>
      <c r="AD7" s="1533" t="s">
        <v>139</v>
      </c>
      <c r="AE7" s="1534"/>
      <c r="AF7" s="1533" t="s">
        <v>140</v>
      </c>
      <c r="AG7" s="1534"/>
      <c r="AH7" s="1533" t="s">
        <v>141</v>
      </c>
      <c r="AI7" s="1534"/>
      <c r="AJ7" s="1541" t="s">
        <v>84</v>
      </c>
      <c r="AK7" s="1542"/>
      <c r="AL7" s="1543"/>
      <c r="AM7" s="1530" t="s">
        <v>180</v>
      </c>
      <c r="AN7" s="1531"/>
      <c r="AO7" s="1532"/>
    </row>
    <row r="8" spans="1:42" ht="54.95" customHeight="1">
      <c r="A8" s="178"/>
      <c r="B8" s="881" t="s">
        <v>181</v>
      </c>
      <c r="C8" s="882" t="s">
        <v>182</v>
      </c>
      <c r="D8" s="883" t="s">
        <v>183</v>
      </c>
      <c r="E8" s="882" t="s">
        <v>182</v>
      </c>
      <c r="F8" s="884" t="s">
        <v>183</v>
      </c>
      <c r="G8" s="882" t="s">
        <v>182</v>
      </c>
      <c r="H8" s="884" t="s">
        <v>183</v>
      </c>
      <c r="I8" s="885" t="s">
        <v>182</v>
      </c>
      <c r="J8" s="886" t="s">
        <v>183</v>
      </c>
      <c r="K8" s="887" t="s">
        <v>184</v>
      </c>
      <c r="L8" s="882" t="s">
        <v>182</v>
      </c>
      <c r="M8" s="884" t="s">
        <v>183</v>
      </c>
      <c r="N8" s="882" t="s">
        <v>182</v>
      </c>
      <c r="O8" s="884" t="s">
        <v>183</v>
      </c>
      <c r="P8" s="882" t="s">
        <v>182</v>
      </c>
      <c r="Q8" s="888" t="s">
        <v>183</v>
      </c>
      <c r="R8" s="889" t="s">
        <v>182</v>
      </c>
      <c r="S8" s="696" t="s">
        <v>183</v>
      </c>
      <c r="T8" s="890" t="s">
        <v>184</v>
      </c>
      <c r="U8" s="882" t="s">
        <v>182</v>
      </c>
      <c r="V8" s="884" t="s">
        <v>183</v>
      </c>
      <c r="W8" s="882" t="s">
        <v>182</v>
      </c>
      <c r="X8" s="884" t="s">
        <v>183</v>
      </c>
      <c r="Y8" s="882" t="s">
        <v>182</v>
      </c>
      <c r="Z8" s="884" t="s">
        <v>183</v>
      </c>
      <c r="AA8" s="891" t="s">
        <v>182</v>
      </c>
      <c r="AB8" s="892" t="s">
        <v>183</v>
      </c>
      <c r="AC8" s="893" t="s">
        <v>184</v>
      </c>
      <c r="AD8" s="882" t="s">
        <v>182</v>
      </c>
      <c r="AE8" s="884" t="s">
        <v>183</v>
      </c>
      <c r="AF8" s="882" t="s">
        <v>182</v>
      </c>
      <c r="AG8" s="884" t="s">
        <v>183</v>
      </c>
      <c r="AH8" s="882" t="s">
        <v>182</v>
      </c>
      <c r="AI8" s="884" t="s">
        <v>183</v>
      </c>
      <c r="AJ8" s="894" t="s">
        <v>182</v>
      </c>
      <c r="AK8" s="895" t="s">
        <v>183</v>
      </c>
      <c r="AL8" s="896" t="s">
        <v>184</v>
      </c>
      <c r="AM8" s="264" t="s">
        <v>182</v>
      </c>
      <c r="AN8" s="265" t="s">
        <v>183</v>
      </c>
      <c r="AO8" s="266" t="s">
        <v>184</v>
      </c>
    </row>
    <row r="9" spans="1:42" s="155" customFormat="1" ht="21.95" customHeight="1" thickTop="1">
      <c r="A9" s="897"/>
      <c r="B9" s="898" t="s">
        <v>185</v>
      </c>
      <c r="C9" s="899">
        <f>'Product marketing budget'!C26</f>
        <v>0</v>
      </c>
      <c r="D9" s="900">
        <f>'Product marketing budget'!D26</f>
        <v>0</v>
      </c>
      <c r="E9" s="899">
        <f>'Product marketing budget'!E26</f>
        <v>0</v>
      </c>
      <c r="F9" s="900">
        <f>'Product marketing budget'!F26</f>
        <v>0</v>
      </c>
      <c r="G9" s="899">
        <f>'Product marketing budget'!G26</f>
        <v>0</v>
      </c>
      <c r="H9" s="900">
        <f>'Product marketing budget'!H26</f>
        <v>0</v>
      </c>
      <c r="I9" s="901">
        <f>'Product marketing budget'!I26</f>
        <v>0</v>
      </c>
      <c r="J9" s="902">
        <f>'Product marketing budget'!J26</f>
        <v>0</v>
      </c>
      <c r="K9" s="903">
        <f>'Product marketing budget'!K26</f>
        <v>0</v>
      </c>
      <c r="L9" s="899">
        <f>'Product marketing budget'!L26</f>
        <v>0</v>
      </c>
      <c r="M9" s="900">
        <f>'Product marketing budget'!M26</f>
        <v>0</v>
      </c>
      <c r="N9" s="899">
        <f>'Product marketing budget'!N26</f>
        <v>0</v>
      </c>
      <c r="O9" s="900">
        <f>'Product marketing budget'!O26</f>
        <v>0</v>
      </c>
      <c r="P9" s="899">
        <f>'Product marketing budget'!P26</f>
        <v>0</v>
      </c>
      <c r="Q9" s="900">
        <f>'Product marketing budget'!Q26</f>
        <v>0</v>
      </c>
      <c r="R9" s="904">
        <f>'Product marketing budget'!R26</f>
        <v>0</v>
      </c>
      <c r="S9" s="905">
        <f>'Product marketing budget'!S26</f>
        <v>0</v>
      </c>
      <c r="T9" s="906">
        <f>'Product marketing budget'!T26</f>
        <v>0</v>
      </c>
      <c r="U9" s="899">
        <f>'Product marketing budget'!U26</f>
        <v>0</v>
      </c>
      <c r="V9" s="900">
        <f>'Product marketing budget'!V26</f>
        <v>0</v>
      </c>
      <c r="W9" s="899">
        <f>'Product marketing budget'!W26</f>
        <v>0</v>
      </c>
      <c r="X9" s="900">
        <f>'Product marketing budget'!X26</f>
        <v>0</v>
      </c>
      <c r="Y9" s="899">
        <f>'Product marketing budget'!Y26</f>
        <v>0</v>
      </c>
      <c r="Z9" s="900">
        <f>'Product marketing budget'!Z26</f>
        <v>0</v>
      </c>
      <c r="AA9" s="907">
        <f>'Product marketing budget'!AA26</f>
        <v>0</v>
      </c>
      <c r="AB9" s="908">
        <f>'Product marketing budget'!AB26</f>
        <v>0</v>
      </c>
      <c r="AC9" s="909">
        <f>'Product marketing budget'!AC26</f>
        <v>0</v>
      </c>
      <c r="AD9" s="899">
        <f>'Product marketing budget'!AD26</f>
        <v>0</v>
      </c>
      <c r="AE9" s="900">
        <f>'Product marketing budget'!AE26</f>
        <v>0</v>
      </c>
      <c r="AF9" s="899">
        <f>'Product marketing budget'!AF26</f>
        <v>0</v>
      </c>
      <c r="AG9" s="900">
        <f>'Product marketing budget'!AG26</f>
        <v>0</v>
      </c>
      <c r="AH9" s="899">
        <f>'Product marketing budget'!AH26</f>
        <v>0</v>
      </c>
      <c r="AI9" s="900">
        <f>'Product marketing budget'!AI26</f>
        <v>0</v>
      </c>
      <c r="AJ9" s="910">
        <f>'Product marketing budget'!AJ26</f>
        <v>0</v>
      </c>
      <c r="AK9" s="911">
        <f>'Product marketing budget'!AK26</f>
        <v>0</v>
      </c>
      <c r="AL9" s="912">
        <f>'Product marketing budget'!AL26</f>
        <v>0</v>
      </c>
      <c r="AM9" s="913">
        <f>'Product marketing budget'!AM26</f>
        <v>0</v>
      </c>
      <c r="AN9" s="914">
        <f>'Product marketing budget'!AN26</f>
        <v>0</v>
      </c>
      <c r="AO9" s="915">
        <f>'Product marketing budget'!AO26</f>
        <v>0</v>
      </c>
    </row>
    <row r="10" spans="1:42" ht="21.95" customHeight="1">
      <c r="A10" s="178"/>
      <c r="B10" s="916" t="s">
        <v>186</v>
      </c>
      <c r="C10" s="899">
        <f>'MarTech budget'!C36</f>
        <v>0</v>
      </c>
      <c r="D10" s="900">
        <f>'MarTech budget'!D36</f>
        <v>0</v>
      </c>
      <c r="E10" s="899">
        <f>'MarTech budget'!E36</f>
        <v>0</v>
      </c>
      <c r="F10" s="900">
        <f>'MarTech budget'!F36</f>
        <v>0</v>
      </c>
      <c r="G10" s="899">
        <f>'MarTech budget'!G36</f>
        <v>0</v>
      </c>
      <c r="H10" s="900">
        <f>'MarTech budget'!H36</f>
        <v>0</v>
      </c>
      <c r="I10" s="901">
        <f>'MarTech budget'!I36</f>
        <v>0</v>
      </c>
      <c r="J10" s="902">
        <f>'MarTech budget'!J36</f>
        <v>0</v>
      </c>
      <c r="K10" s="903">
        <f>'MarTech budget'!K36</f>
        <v>0</v>
      </c>
      <c r="L10" s="899">
        <f>'MarTech budget'!L36</f>
        <v>0</v>
      </c>
      <c r="M10" s="900">
        <f>'MarTech budget'!M36</f>
        <v>0</v>
      </c>
      <c r="N10" s="899">
        <f>'MarTech budget'!N36</f>
        <v>0</v>
      </c>
      <c r="O10" s="900">
        <f>'MarTech budget'!O36</f>
        <v>0</v>
      </c>
      <c r="P10" s="899">
        <f>'MarTech budget'!P36</f>
        <v>0</v>
      </c>
      <c r="Q10" s="900">
        <f>'MarTech budget'!Q36</f>
        <v>0</v>
      </c>
      <c r="R10" s="917">
        <f>'MarTech budget'!R36</f>
        <v>0</v>
      </c>
      <c r="S10" s="918">
        <f>'MarTech budget'!S36</f>
        <v>0</v>
      </c>
      <c r="T10" s="919">
        <f>'MarTech budget'!T36</f>
        <v>0</v>
      </c>
      <c r="U10" s="899">
        <f>'MarTech budget'!U36</f>
        <v>0</v>
      </c>
      <c r="V10" s="900">
        <f>'MarTech budget'!V36</f>
        <v>0</v>
      </c>
      <c r="W10" s="899">
        <f>'MarTech budget'!W36</f>
        <v>0</v>
      </c>
      <c r="X10" s="900">
        <f>'MarTech budget'!X36</f>
        <v>0</v>
      </c>
      <c r="Y10" s="899">
        <f>'MarTech budget'!Y36</f>
        <v>0</v>
      </c>
      <c r="Z10" s="900">
        <f>'MarTech budget'!Z36</f>
        <v>0</v>
      </c>
      <c r="AA10" s="907">
        <f>'MarTech budget'!AA36</f>
        <v>0</v>
      </c>
      <c r="AB10" s="908">
        <f>'MarTech budget'!AB36</f>
        <v>0</v>
      </c>
      <c r="AC10" s="909">
        <f>'MarTech budget'!AC36</f>
        <v>0</v>
      </c>
      <c r="AD10" s="899">
        <f>'MarTech budget'!AD36</f>
        <v>0</v>
      </c>
      <c r="AE10" s="900">
        <f>'MarTech budget'!AE36</f>
        <v>0</v>
      </c>
      <c r="AF10" s="899">
        <f>'MarTech budget'!AF36</f>
        <v>0</v>
      </c>
      <c r="AG10" s="900">
        <f>'MarTech budget'!AG36</f>
        <v>0</v>
      </c>
      <c r="AH10" s="899">
        <f>'MarTech budget'!AH36</f>
        <v>0</v>
      </c>
      <c r="AI10" s="900">
        <f>'MarTech budget'!AI36</f>
        <v>0</v>
      </c>
      <c r="AJ10" s="910">
        <f>'MarTech budget'!AJ36</f>
        <v>0</v>
      </c>
      <c r="AK10" s="911">
        <f>'MarTech budget'!AK36</f>
        <v>0</v>
      </c>
      <c r="AL10" s="912">
        <f>'MarTech budget'!AL36</f>
        <v>0</v>
      </c>
      <c r="AM10" s="899">
        <f>'MarTech budget'!AM36</f>
        <v>0</v>
      </c>
      <c r="AN10" s="920">
        <f>'MarTech budget'!AN36</f>
        <v>0</v>
      </c>
      <c r="AO10" s="921">
        <f>'MarTech budget'!AO36</f>
        <v>0</v>
      </c>
    </row>
    <row r="11" spans="1:42" ht="21.95" customHeight="1">
      <c r="A11" s="178"/>
      <c r="B11" s="916" t="s">
        <v>187</v>
      </c>
      <c r="C11" s="899">
        <f>'Paid advertising budget'!C32</f>
        <v>0</v>
      </c>
      <c r="D11" s="900">
        <f>'Paid advertising budget'!D32</f>
        <v>0</v>
      </c>
      <c r="E11" s="899">
        <f>'Paid advertising budget'!E32</f>
        <v>0</v>
      </c>
      <c r="F11" s="900">
        <f>'Paid advertising budget'!F32</f>
        <v>0</v>
      </c>
      <c r="G11" s="899">
        <f>'Paid advertising budget'!G32</f>
        <v>0</v>
      </c>
      <c r="H11" s="900">
        <f>'Paid advertising budget'!H32</f>
        <v>0</v>
      </c>
      <c r="I11" s="901">
        <f>'Paid advertising budget'!I32</f>
        <v>0</v>
      </c>
      <c r="J11" s="902">
        <f>'Paid advertising budget'!J32</f>
        <v>0</v>
      </c>
      <c r="K11" s="903">
        <f>'Paid advertising budget'!K32</f>
        <v>0</v>
      </c>
      <c r="L11" s="899">
        <f>'Paid advertising budget'!L32</f>
        <v>0</v>
      </c>
      <c r="M11" s="900">
        <f>'Paid advertising budget'!M32</f>
        <v>0</v>
      </c>
      <c r="N11" s="899">
        <f>'Paid advertising budget'!N32</f>
        <v>0</v>
      </c>
      <c r="O11" s="900">
        <f>'Paid advertising budget'!O32</f>
        <v>0</v>
      </c>
      <c r="P11" s="899">
        <f>'Paid advertising budget'!P32</f>
        <v>0</v>
      </c>
      <c r="Q11" s="900">
        <f>'Paid advertising budget'!Q32</f>
        <v>0</v>
      </c>
      <c r="R11" s="917">
        <f>'Paid advertising budget'!R32</f>
        <v>0</v>
      </c>
      <c r="S11" s="918">
        <f>'Paid advertising budget'!S32</f>
        <v>0</v>
      </c>
      <c r="T11" s="919">
        <f>'Paid advertising budget'!T32</f>
        <v>0</v>
      </c>
      <c r="U11" s="899">
        <f>'Paid advertising budget'!U32</f>
        <v>0</v>
      </c>
      <c r="V11" s="900">
        <f>'Paid advertising budget'!V32</f>
        <v>0</v>
      </c>
      <c r="W11" s="899">
        <f>'Paid advertising budget'!W32</f>
        <v>0</v>
      </c>
      <c r="X11" s="900">
        <f>'Paid advertising budget'!X32</f>
        <v>0</v>
      </c>
      <c r="Y11" s="899">
        <f>'Paid advertising budget'!Y32</f>
        <v>0</v>
      </c>
      <c r="Z11" s="900">
        <f>'Paid advertising budget'!Z32</f>
        <v>0</v>
      </c>
      <c r="AA11" s="907">
        <f>'Paid advertising budget'!AA32</f>
        <v>0</v>
      </c>
      <c r="AB11" s="908">
        <f>'Paid advertising budget'!AB32</f>
        <v>0</v>
      </c>
      <c r="AC11" s="909">
        <f>'Paid advertising budget'!AC32</f>
        <v>0</v>
      </c>
      <c r="AD11" s="899">
        <f>'Paid advertising budget'!AD32</f>
        <v>0</v>
      </c>
      <c r="AE11" s="900">
        <f>'Paid advertising budget'!AE32</f>
        <v>0</v>
      </c>
      <c r="AF11" s="899">
        <f>'Paid advertising budget'!AF32</f>
        <v>0</v>
      </c>
      <c r="AG11" s="900">
        <f>'Paid advertising budget'!AG32</f>
        <v>0</v>
      </c>
      <c r="AH11" s="899">
        <f>'Paid advertising budget'!AH32</f>
        <v>0</v>
      </c>
      <c r="AI11" s="900">
        <f>'Paid advertising budget'!AI32</f>
        <v>0</v>
      </c>
      <c r="AJ11" s="910">
        <f>'Paid advertising budget'!AJ32</f>
        <v>0</v>
      </c>
      <c r="AK11" s="911">
        <f>'Paid advertising budget'!AK32</f>
        <v>0</v>
      </c>
      <c r="AL11" s="912">
        <f>'Paid advertising budget'!AL32</f>
        <v>0</v>
      </c>
      <c r="AM11" s="899">
        <f>'Paid advertising budget'!AM32</f>
        <v>0</v>
      </c>
      <c r="AN11" s="920">
        <f>'Paid advertising budget'!AN32</f>
        <v>0</v>
      </c>
      <c r="AO11" s="921">
        <f>'Paid advertising budget'!AO32</f>
        <v>0</v>
      </c>
    </row>
    <row r="12" spans="1:42" ht="21.95" customHeight="1">
      <c r="A12" s="178"/>
      <c r="B12" s="916" t="s">
        <v>188</v>
      </c>
      <c r="C12" s="899">
        <f>'Public relations budget'!C30</f>
        <v>0</v>
      </c>
      <c r="D12" s="900">
        <f>'Public relations budget'!D30</f>
        <v>0</v>
      </c>
      <c r="E12" s="899">
        <f>'Public relations budget'!E30</f>
        <v>0</v>
      </c>
      <c r="F12" s="900">
        <f>'Public relations budget'!F30</f>
        <v>0</v>
      </c>
      <c r="G12" s="899">
        <f>'Public relations budget'!G30</f>
        <v>0</v>
      </c>
      <c r="H12" s="900">
        <f>'Public relations budget'!H30</f>
        <v>0</v>
      </c>
      <c r="I12" s="901">
        <f>'Public relations budget'!I30</f>
        <v>0</v>
      </c>
      <c r="J12" s="902">
        <f>'Public relations budget'!J30</f>
        <v>0</v>
      </c>
      <c r="K12" s="903">
        <f>'Public relations budget'!K30</f>
        <v>0</v>
      </c>
      <c r="L12" s="899">
        <f>'Public relations budget'!L30</f>
        <v>0</v>
      </c>
      <c r="M12" s="900">
        <f>'Public relations budget'!M30</f>
        <v>0</v>
      </c>
      <c r="N12" s="899">
        <f>'Public relations budget'!N30</f>
        <v>0</v>
      </c>
      <c r="O12" s="900">
        <f>'Public relations budget'!O30</f>
        <v>0</v>
      </c>
      <c r="P12" s="899">
        <f>'Public relations budget'!P30</f>
        <v>0</v>
      </c>
      <c r="Q12" s="900">
        <f>'Public relations budget'!Q30</f>
        <v>0</v>
      </c>
      <c r="R12" s="917">
        <f>'Public relations budget'!R30</f>
        <v>0</v>
      </c>
      <c r="S12" s="918">
        <f>'Public relations budget'!S30</f>
        <v>0</v>
      </c>
      <c r="T12" s="919">
        <f>'Public relations budget'!T30</f>
        <v>0</v>
      </c>
      <c r="U12" s="899">
        <f>'Public relations budget'!U30</f>
        <v>0</v>
      </c>
      <c r="V12" s="900">
        <f>'Public relations budget'!V30</f>
        <v>0</v>
      </c>
      <c r="W12" s="899">
        <f>'Public relations budget'!W30</f>
        <v>0</v>
      </c>
      <c r="X12" s="900">
        <f>'Public relations budget'!X30</f>
        <v>0</v>
      </c>
      <c r="Y12" s="899">
        <f>'Public relations budget'!Y30</f>
        <v>0</v>
      </c>
      <c r="Z12" s="900">
        <f>'Public relations budget'!Z30</f>
        <v>0</v>
      </c>
      <c r="AA12" s="907">
        <f>'Public relations budget'!AA30</f>
        <v>0</v>
      </c>
      <c r="AB12" s="908">
        <f>'Public relations budget'!AB30</f>
        <v>0</v>
      </c>
      <c r="AC12" s="909">
        <f>'Public relations budget'!AC30</f>
        <v>0</v>
      </c>
      <c r="AD12" s="899">
        <f>'Public relations budget'!AD30</f>
        <v>0</v>
      </c>
      <c r="AE12" s="900">
        <f>'Public relations budget'!AE30</f>
        <v>0</v>
      </c>
      <c r="AF12" s="899">
        <f>'Public relations budget'!AF30</f>
        <v>0</v>
      </c>
      <c r="AG12" s="900">
        <f>'Public relations budget'!AG30</f>
        <v>0</v>
      </c>
      <c r="AH12" s="899">
        <f>'Public relations budget'!AH30</f>
        <v>0</v>
      </c>
      <c r="AI12" s="900">
        <f>'Public relations budget'!AI30</f>
        <v>0</v>
      </c>
      <c r="AJ12" s="910">
        <f>'Public relations budget'!AJ30</f>
        <v>0</v>
      </c>
      <c r="AK12" s="911">
        <f>'Public relations budget'!AK30</f>
        <v>0</v>
      </c>
      <c r="AL12" s="912">
        <f>'Public relations budget'!AL30</f>
        <v>0</v>
      </c>
      <c r="AM12" s="899">
        <f>'Public relations budget'!AM30</f>
        <v>0</v>
      </c>
      <c r="AN12" s="920">
        <f>'Public relations budget'!AN30</f>
        <v>0</v>
      </c>
      <c r="AO12" s="921">
        <f>'Public relations budget'!AO30</f>
        <v>0</v>
      </c>
    </row>
    <row r="13" spans="1:42" ht="21.95" customHeight="1">
      <c r="A13" s="178"/>
      <c r="B13" s="916" t="s">
        <v>189</v>
      </c>
      <c r="C13" s="899">
        <f>'Branding &amp; creative budget'!D29</f>
        <v>0</v>
      </c>
      <c r="D13" s="900">
        <f>'Branding &amp; creative budget'!E29</f>
        <v>0</v>
      </c>
      <c r="E13" s="899">
        <f>'Branding &amp; creative budget'!F29</f>
        <v>0</v>
      </c>
      <c r="F13" s="900">
        <f>'Branding &amp; creative budget'!G29</f>
        <v>0</v>
      </c>
      <c r="G13" s="899">
        <f>'Branding &amp; creative budget'!H29</f>
        <v>0</v>
      </c>
      <c r="H13" s="900">
        <f>'Branding &amp; creative budget'!I29</f>
        <v>0</v>
      </c>
      <c r="I13" s="901">
        <f>'Branding &amp; creative budget'!J29</f>
        <v>0</v>
      </c>
      <c r="J13" s="902">
        <f>'Branding &amp; creative budget'!K29</f>
        <v>0</v>
      </c>
      <c r="K13" s="903">
        <f>'Branding &amp; creative budget'!L29</f>
        <v>0</v>
      </c>
      <c r="L13" s="899">
        <f>'Branding &amp; creative budget'!M29</f>
        <v>0</v>
      </c>
      <c r="M13" s="900">
        <f>'Branding &amp; creative budget'!N29</f>
        <v>0</v>
      </c>
      <c r="N13" s="899">
        <f>'Branding &amp; creative budget'!O29</f>
        <v>0</v>
      </c>
      <c r="O13" s="900">
        <f>'Branding &amp; creative budget'!P29</f>
        <v>0</v>
      </c>
      <c r="P13" s="899">
        <f>'Branding &amp; creative budget'!Q29</f>
        <v>0</v>
      </c>
      <c r="Q13" s="900">
        <f>'Branding &amp; creative budget'!R29</f>
        <v>0</v>
      </c>
      <c r="R13" s="917">
        <f>'Branding &amp; creative budget'!S29</f>
        <v>0</v>
      </c>
      <c r="S13" s="918">
        <f>'Branding &amp; creative budget'!T29</f>
        <v>0</v>
      </c>
      <c r="T13" s="919">
        <f>'Branding &amp; creative budget'!U29</f>
        <v>0</v>
      </c>
      <c r="U13" s="899">
        <f>'Branding &amp; creative budget'!V29</f>
        <v>0</v>
      </c>
      <c r="V13" s="900">
        <f>'Branding &amp; creative budget'!W29</f>
        <v>0</v>
      </c>
      <c r="W13" s="899">
        <f>'Branding &amp; creative budget'!X29</f>
        <v>0</v>
      </c>
      <c r="X13" s="900">
        <f>'Branding &amp; creative budget'!Y29</f>
        <v>0</v>
      </c>
      <c r="Y13" s="899">
        <f>'Branding &amp; creative budget'!Z29</f>
        <v>0</v>
      </c>
      <c r="Z13" s="900">
        <f>'Branding &amp; creative budget'!AA29</f>
        <v>0</v>
      </c>
      <c r="AA13" s="907">
        <f>'Branding &amp; creative budget'!AB29</f>
        <v>0</v>
      </c>
      <c r="AB13" s="908">
        <f>'Branding &amp; creative budget'!AC29</f>
        <v>0</v>
      </c>
      <c r="AC13" s="909">
        <f>'Branding &amp; creative budget'!AD29</f>
        <v>0</v>
      </c>
      <c r="AD13" s="899">
        <f>'Branding &amp; creative budget'!AE29</f>
        <v>0</v>
      </c>
      <c r="AE13" s="900">
        <f>'Branding &amp; creative budget'!AF29</f>
        <v>0</v>
      </c>
      <c r="AF13" s="899">
        <f>'Branding &amp; creative budget'!AG29</f>
        <v>0</v>
      </c>
      <c r="AG13" s="900">
        <f>'Branding &amp; creative budget'!AH29</f>
        <v>0</v>
      </c>
      <c r="AH13" s="899">
        <f>'Branding &amp; creative budget'!AI29</f>
        <v>0</v>
      </c>
      <c r="AI13" s="900">
        <f>'Branding &amp; creative budget'!AJ29</f>
        <v>0</v>
      </c>
      <c r="AJ13" s="910">
        <f>'Branding &amp; creative budget'!AK29</f>
        <v>0</v>
      </c>
      <c r="AK13" s="911">
        <f>'Branding &amp; creative budget'!AL29</f>
        <v>0</v>
      </c>
      <c r="AL13" s="912">
        <f>'Branding &amp; creative budget'!AM29</f>
        <v>0</v>
      </c>
      <c r="AM13" s="899">
        <f>'Branding &amp; creative budget'!AN29</f>
        <v>0</v>
      </c>
      <c r="AN13" s="920">
        <f>'Branding &amp; creative budget'!AO29</f>
        <v>0</v>
      </c>
      <c r="AO13" s="921">
        <f>'Branding &amp; creative budget'!AP29</f>
        <v>0</v>
      </c>
    </row>
    <row r="14" spans="1:42" ht="21.95" customHeight="1">
      <c r="A14" s="178"/>
      <c r="B14" s="916" t="s">
        <v>190</v>
      </c>
      <c r="C14" s="899">
        <v>0</v>
      </c>
      <c r="D14" s="900">
        <v>0</v>
      </c>
      <c r="E14" s="899">
        <v>0</v>
      </c>
      <c r="F14" s="900">
        <v>0</v>
      </c>
      <c r="G14" s="899">
        <v>0</v>
      </c>
      <c r="H14" s="900">
        <v>0</v>
      </c>
      <c r="I14" s="901">
        <f t="shared" ref="I14:J14" si="0">SUM(C14+E14+G14)</f>
        <v>0</v>
      </c>
      <c r="J14" s="902">
        <f t="shared" si="0"/>
        <v>0</v>
      </c>
      <c r="K14" s="903">
        <f t="shared" ref="K14" si="1">I14-J14</f>
        <v>0</v>
      </c>
      <c r="L14" s="899">
        <v>0</v>
      </c>
      <c r="M14" s="900">
        <v>0</v>
      </c>
      <c r="N14" s="899">
        <v>0</v>
      </c>
      <c r="O14" s="900">
        <v>0</v>
      </c>
      <c r="P14" s="899">
        <v>0</v>
      </c>
      <c r="Q14" s="900">
        <v>0</v>
      </c>
      <c r="R14" s="917">
        <f>SUM(L14+N14+P14)</f>
        <v>0</v>
      </c>
      <c r="S14" s="918">
        <f t="shared" ref="S14" si="2">SUM(M14+O14+Q14)</f>
        <v>0</v>
      </c>
      <c r="T14" s="919">
        <f>R14-S14</f>
        <v>0</v>
      </c>
      <c r="U14" s="899">
        <v>0</v>
      </c>
      <c r="V14" s="900">
        <v>0</v>
      </c>
      <c r="W14" s="899">
        <v>0</v>
      </c>
      <c r="X14" s="900">
        <v>0</v>
      </c>
      <c r="Y14" s="899">
        <v>0</v>
      </c>
      <c r="Z14" s="900">
        <v>0</v>
      </c>
      <c r="AA14" s="907">
        <f t="shared" ref="AA14" si="3">SUM(U14+W14+Y14)</f>
        <v>0</v>
      </c>
      <c r="AB14" s="908">
        <f t="shared" ref="AB14" si="4">SUM(V14+X14+Z14)</f>
        <v>0</v>
      </c>
      <c r="AC14" s="909">
        <f t="shared" ref="AC14" si="5">AA14-AB14</f>
        <v>0</v>
      </c>
      <c r="AD14" s="899">
        <v>0</v>
      </c>
      <c r="AE14" s="900">
        <v>0</v>
      </c>
      <c r="AF14" s="899">
        <v>0</v>
      </c>
      <c r="AG14" s="900">
        <v>0</v>
      </c>
      <c r="AH14" s="899">
        <v>0</v>
      </c>
      <c r="AI14" s="900">
        <v>0</v>
      </c>
      <c r="AJ14" s="910">
        <f t="shared" ref="AJ14" si="6">SUM(AD14+AF14+AH14)</f>
        <v>0</v>
      </c>
      <c r="AK14" s="911">
        <f t="shared" ref="AK14" si="7">SUM(AE14+AG14+AI14)</f>
        <v>0</v>
      </c>
      <c r="AL14" s="912">
        <f t="shared" ref="AL14" si="8">AJ14-AK14</f>
        <v>0</v>
      </c>
      <c r="AM14" s="899">
        <f t="shared" ref="AM14:AN14" si="9">SUM(I14+R14+AA14+AJ14)</f>
        <v>0</v>
      </c>
      <c r="AN14" s="920">
        <f t="shared" si="9"/>
        <v>0</v>
      </c>
      <c r="AO14" s="921">
        <f t="shared" ref="AO14" si="10">AM14-AN14</f>
        <v>0</v>
      </c>
    </row>
    <row r="15" spans="1:42" ht="21.95" customHeight="1" thickBot="1">
      <c r="A15" s="178"/>
      <c r="B15" s="922" t="s">
        <v>191</v>
      </c>
      <c r="C15" s="923">
        <f>'Partnerships &amp; community budget'!D21</f>
        <v>0</v>
      </c>
      <c r="D15" s="924">
        <f>'Partnerships &amp; community budget'!E21</f>
        <v>0</v>
      </c>
      <c r="E15" s="923">
        <f>'Partnerships &amp; community budget'!F21</f>
        <v>0</v>
      </c>
      <c r="F15" s="924">
        <f>'Partnerships &amp; community budget'!G21</f>
        <v>0</v>
      </c>
      <c r="G15" s="923">
        <f>'Partnerships &amp; community budget'!H21</f>
        <v>0</v>
      </c>
      <c r="H15" s="924">
        <f>'Partnerships &amp; community budget'!I21</f>
        <v>0</v>
      </c>
      <c r="I15" s="925">
        <f>'Partnerships &amp; community budget'!J21</f>
        <v>0</v>
      </c>
      <c r="J15" s="926">
        <f>'Partnerships &amp; community budget'!K21</f>
        <v>0</v>
      </c>
      <c r="K15" s="927">
        <f>'Partnerships &amp; community budget'!L21</f>
        <v>0</v>
      </c>
      <c r="L15" s="923">
        <f>'Partnerships &amp; community budget'!M21</f>
        <v>0</v>
      </c>
      <c r="M15" s="924">
        <f>'Partnerships &amp; community budget'!N21</f>
        <v>0</v>
      </c>
      <c r="N15" s="923">
        <f>'Partnerships &amp; community budget'!O21</f>
        <v>0</v>
      </c>
      <c r="O15" s="924">
        <f>'Partnerships &amp; community budget'!P21</f>
        <v>0</v>
      </c>
      <c r="P15" s="923">
        <f>'Partnerships &amp; community budget'!Q21</f>
        <v>0</v>
      </c>
      <c r="Q15" s="924">
        <f>'Partnerships &amp; community budget'!R21</f>
        <v>0</v>
      </c>
      <c r="R15" s="928">
        <f>'Partnerships &amp; community budget'!S21</f>
        <v>0</v>
      </c>
      <c r="S15" s="929">
        <f>'Partnerships &amp; community budget'!T21</f>
        <v>0</v>
      </c>
      <c r="T15" s="930">
        <f>'Partnerships &amp; community budget'!U21</f>
        <v>0</v>
      </c>
      <c r="U15" s="923">
        <f>'Partnerships &amp; community budget'!V21</f>
        <v>0</v>
      </c>
      <c r="V15" s="924">
        <f>'Partnerships &amp; community budget'!W21</f>
        <v>0</v>
      </c>
      <c r="W15" s="923">
        <f>'Partnerships &amp; community budget'!X21</f>
        <v>0</v>
      </c>
      <c r="X15" s="924">
        <f>'Partnerships &amp; community budget'!Y21</f>
        <v>0</v>
      </c>
      <c r="Y15" s="923">
        <f>'Partnerships &amp; community budget'!Z21</f>
        <v>0</v>
      </c>
      <c r="Z15" s="924">
        <f>'Partnerships &amp; community budget'!AA21</f>
        <v>0</v>
      </c>
      <c r="AA15" s="931">
        <f>'Partnerships &amp; community budget'!AB21</f>
        <v>0</v>
      </c>
      <c r="AB15" s="932">
        <f>'Partnerships &amp; community budget'!AC21</f>
        <v>0</v>
      </c>
      <c r="AC15" s="933">
        <f>'Partnerships &amp; community budget'!AD21</f>
        <v>0</v>
      </c>
      <c r="AD15" s="923">
        <f>'Partnerships &amp; community budget'!AE21</f>
        <v>0</v>
      </c>
      <c r="AE15" s="924">
        <f>'Partnerships &amp; community budget'!AF21</f>
        <v>0</v>
      </c>
      <c r="AF15" s="923">
        <f>'Partnerships &amp; community budget'!AG21</f>
        <v>0</v>
      </c>
      <c r="AG15" s="924">
        <f>'Partnerships &amp; community budget'!AH21</f>
        <v>0</v>
      </c>
      <c r="AH15" s="923">
        <f>'Partnerships &amp; community budget'!AI21</f>
        <v>0</v>
      </c>
      <c r="AI15" s="924">
        <f>'Partnerships &amp; community budget'!AJ21</f>
        <v>0</v>
      </c>
      <c r="AJ15" s="934">
        <f>'Partnerships &amp; community budget'!AK21</f>
        <v>0</v>
      </c>
      <c r="AK15" s="935">
        <f>'Partnerships &amp; community budget'!AL21</f>
        <v>0</v>
      </c>
      <c r="AL15" s="936">
        <f>'Partnerships &amp; community budget'!AM21</f>
        <v>0</v>
      </c>
      <c r="AM15" s="923">
        <f>'Partnerships &amp; community budget'!AN21</f>
        <v>0</v>
      </c>
      <c r="AN15" s="937">
        <f>'Partnerships &amp; community budget'!AO21</f>
        <v>0</v>
      </c>
      <c r="AO15" s="938">
        <f>'Partnerships &amp; community budget'!AP21</f>
        <v>0</v>
      </c>
    </row>
    <row r="16" spans="1:42" ht="21.95" customHeight="1" thickTop="1" thickBot="1">
      <c r="A16" s="180"/>
      <c r="B16" s="939" t="s">
        <v>192</v>
      </c>
      <c r="C16" s="940">
        <f t="shared" ref="C16:H16" si="11">SUM(C9:C15)</f>
        <v>0</v>
      </c>
      <c r="D16" s="941">
        <f t="shared" si="11"/>
        <v>0</v>
      </c>
      <c r="E16" s="940">
        <f t="shared" si="11"/>
        <v>0</v>
      </c>
      <c r="F16" s="941">
        <f t="shared" si="11"/>
        <v>0</v>
      </c>
      <c r="G16" s="940">
        <f t="shared" si="11"/>
        <v>0</v>
      </c>
      <c r="H16" s="942">
        <f t="shared" si="11"/>
        <v>0</v>
      </c>
      <c r="I16" s="943">
        <v>0</v>
      </c>
      <c r="J16" s="944">
        <f t="shared" ref="J16:S16" si="12">SUM(J9:J15)</f>
        <v>0</v>
      </c>
      <c r="K16" s="945">
        <f t="shared" si="12"/>
        <v>0</v>
      </c>
      <c r="L16" s="940">
        <f t="shared" si="12"/>
        <v>0</v>
      </c>
      <c r="M16" s="941">
        <f t="shared" si="12"/>
        <v>0</v>
      </c>
      <c r="N16" s="940">
        <f t="shared" si="12"/>
        <v>0</v>
      </c>
      <c r="O16" s="941">
        <f t="shared" si="12"/>
        <v>0</v>
      </c>
      <c r="P16" s="940">
        <f t="shared" si="12"/>
        <v>0</v>
      </c>
      <c r="Q16" s="942">
        <f t="shared" si="12"/>
        <v>0</v>
      </c>
      <c r="R16" s="946">
        <f t="shared" si="12"/>
        <v>0</v>
      </c>
      <c r="S16" s="947">
        <f t="shared" si="12"/>
        <v>0</v>
      </c>
      <c r="T16" s="948">
        <f t="shared" ref="T16:AO16" si="13">SUM(T9:T15)</f>
        <v>0</v>
      </c>
      <c r="U16" s="940">
        <f>SUM(U9:U15)</f>
        <v>0</v>
      </c>
      <c r="V16" s="941">
        <f>SUM(V9:V15)</f>
        <v>0</v>
      </c>
      <c r="W16" s="940">
        <f t="shared" si="13"/>
        <v>0</v>
      </c>
      <c r="X16" s="941">
        <f t="shared" si="13"/>
        <v>0</v>
      </c>
      <c r="Y16" s="940">
        <f t="shared" si="13"/>
        <v>0</v>
      </c>
      <c r="Z16" s="941">
        <f t="shared" si="13"/>
        <v>0</v>
      </c>
      <c r="AA16" s="949">
        <f>SUM(AA9:AA15)</f>
        <v>0</v>
      </c>
      <c r="AB16" s="950">
        <f>SUM(AB9:AB15)</f>
        <v>0</v>
      </c>
      <c r="AC16" s="798">
        <f t="shared" si="13"/>
        <v>0</v>
      </c>
      <c r="AD16" s="940">
        <f>SUM(AD9:AD15)</f>
        <v>0</v>
      </c>
      <c r="AE16" s="941">
        <f t="shared" si="13"/>
        <v>0</v>
      </c>
      <c r="AF16" s="940">
        <f t="shared" si="13"/>
        <v>0</v>
      </c>
      <c r="AG16" s="941">
        <f t="shared" si="13"/>
        <v>0</v>
      </c>
      <c r="AH16" s="940">
        <f t="shared" si="13"/>
        <v>0</v>
      </c>
      <c r="AI16" s="941">
        <f t="shared" si="13"/>
        <v>0</v>
      </c>
      <c r="AJ16" s="951">
        <f t="shared" si="13"/>
        <v>0</v>
      </c>
      <c r="AK16" s="952">
        <f t="shared" si="13"/>
        <v>0</v>
      </c>
      <c r="AL16" s="801">
        <f t="shared" si="13"/>
        <v>0</v>
      </c>
      <c r="AM16" s="953">
        <f t="shared" si="13"/>
        <v>0</v>
      </c>
      <c r="AN16" s="954">
        <f t="shared" si="13"/>
        <v>0</v>
      </c>
      <c r="AO16" s="804">
        <f t="shared" si="13"/>
        <v>0</v>
      </c>
      <c r="AP16" s="162"/>
    </row>
    <row r="17" spans="1:41" ht="30" customHeight="1" thickTop="1" thickBot="1">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row>
    <row r="18" spans="1:41" ht="54.95" customHeight="1">
      <c r="A18" s="162"/>
      <c r="B18" s="955" t="s">
        <v>193</v>
      </c>
      <c r="C18" s="956" t="s">
        <v>182</v>
      </c>
      <c r="D18" s="957" t="s">
        <v>183</v>
      </c>
      <c r="E18" s="621" t="s">
        <v>184</v>
      </c>
      <c r="F18" s="958" t="s">
        <v>194</v>
      </c>
      <c r="G18" s="959" t="s">
        <v>195</v>
      </c>
      <c r="H18" s="162"/>
    </row>
    <row r="19" spans="1:41" ht="21.95" customHeight="1" thickTop="1">
      <c r="A19" s="162"/>
      <c r="B19" s="960" t="s">
        <v>130</v>
      </c>
      <c r="C19" s="961">
        <f>C16</f>
        <v>0</v>
      </c>
      <c r="D19" s="962">
        <f>D16</f>
        <v>0</v>
      </c>
      <c r="E19" s="963">
        <f t="shared" ref="E19:E29" si="14">C19-D19</f>
        <v>0</v>
      </c>
      <c r="F19" s="964">
        <f t="shared" ref="F19:G19" si="15">C19</f>
        <v>0</v>
      </c>
      <c r="G19" s="963">
        <f t="shared" si="15"/>
        <v>0</v>
      </c>
      <c r="H19" s="162"/>
    </row>
    <row r="20" spans="1:41" ht="21.95" customHeight="1">
      <c r="A20" s="162"/>
      <c r="B20" s="960" t="s">
        <v>131</v>
      </c>
      <c r="C20" s="961">
        <f>E16</f>
        <v>0</v>
      </c>
      <c r="D20" s="962">
        <f>F16</f>
        <v>0</v>
      </c>
      <c r="E20" s="963">
        <f>C20-D20</f>
        <v>0</v>
      </c>
      <c r="F20" s="964">
        <f t="shared" ref="F20:G20" si="16">SUM(C19:C20)</f>
        <v>0</v>
      </c>
      <c r="G20" s="963">
        <f t="shared" si="16"/>
        <v>0</v>
      </c>
      <c r="H20" s="162"/>
    </row>
    <row r="21" spans="1:41" ht="21.95" customHeight="1">
      <c r="A21" s="162"/>
      <c r="B21" s="960" t="s">
        <v>132</v>
      </c>
      <c r="C21" s="961">
        <f>G16</f>
        <v>0</v>
      </c>
      <c r="D21" s="962">
        <f>H16</f>
        <v>0</v>
      </c>
      <c r="E21" s="963">
        <f t="shared" si="14"/>
        <v>0</v>
      </c>
      <c r="F21" s="964">
        <f t="shared" ref="F21:G21" si="17">SUM(C19:C21)</f>
        <v>0</v>
      </c>
      <c r="G21" s="963">
        <f t="shared" si="17"/>
        <v>0</v>
      </c>
      <c r="H21" s="162"/>
    </row>
    <row r="22" spans="1:41" ht="21.95" customHeight="1">
      <c r="A22" s="162"/>
      <c r="B22" s="960" t="s">
        <v>133</v>
      </c>
      <c r="C22" s="961">
        <f>L16</f>
        <v>0</v>
      </c>
      <c r="D22" s="962">
        <f>M16</f>
        <v>0</v>
      </c>
      <c r="E22" s="963">
        <f t="shared" si="14"/>
        <v>0</v>
      </c>
      <c r="F22" s="964">
        <f t="shared" ref="F22:G22" si="18">SUM(C19:C22)</f>
        <v>0</v>
      </c>
      <c r="G22" s="963">
        <f t="shared" si="18"/>
        <v>0</v>
      </c>
      <c r="H22" s="162"/>
    </row>
    <row r="23" spans="1:41" ht="21.95" customHeight="1">
      <c r="A23" s="162"/>
      <c r="B23" s="960" t="s">
        <v>134</v>
      </c>
      <c r="C23" s="961">
        <f>N16</f>
        <v>0</v>
      </c>
      <c r="D23" s="962">
        <f>O16</f>
        <v>0</v>
      </c>
      <c r="E23" s="963">
        <f t="shared" si="14"/>
        <v>0</v>
      </c>
      <c r="F23" s="964">
        <f t="shared" ref="F23:G23" si="19">SUM(C19:C23)</f>
        <v>0</v>
      </c>
      <c r="G23" s="963">
        <f t="shared" si="19"/>
        <v>0</v>
      </c>
      <c r="H23" s="162"/>
    </row>
    <row r="24" spans="1:41" ht="21.95" customHeight="1">
      <c r="A24" s="162"/>
      <c r="B24" s="960" t="s">
        <v>135</v>
      </c>
      <c r="C24" s="961">
        <f>P16</f>
        <v>0</v>
      </c>
      <c r="D24" s="962">
        <f>Q16</f>
        <v>0</v>
      </c>
      <c r="E24" s="963">
        <f t="shared" si="14"/>
        <v>0</v>
      </c>
      <c r="F24" s="964">
        <f t="shared" ref="F24:G24" si="20">SUM(C19:C24)</f>
        <v>0</v>
      </c>
      <c r="G24" s="963">
        <f t="shared" si="20"/>
        <v>0</v>
      </c>
      <c r="H24" s="162"/>
    </row>
    <row r="25" spans="1:41" ht="21.95" customHeight="1">
      <c r="A25" s="162"/>
      <c r="B25" s="960" t="s">
        <v>136</v>
      </c>
      <c r="C25" s="961">
        <f>U16</f>
        <v>0</v>
      </c>
      <c r="D25" s="962">
        <f>V16</f>
        <v>0</v>
      </c>
      <c r="E25" s="963">
        <f t="shared" si="14"/>
        <v>0</v>
      </c>
      <c r="F25" s="964">
        <f t="shared" ref="F25:G25" si="21">SUM(C19:C25)</f>
        <v>0</v>
      </c>
      <c r="G25" s="963">
        <f t="shared" si="21"/>
        <v>0</v>
      </c>
      <c r="H25" s="162"/>
    </row>
    <row r="26" spans="1:41" ht="21.95" customHeight="1">
      <c r="A26" s="162"/>
      <c r="B26" s="960" t="s">
        <v>137</v>
      </c>
      <c r="C26" s="961">
        <f>W16</f>
        <v>0</v>
      </c>
      <c r="D26" s="962">
        <f>X16</f>
        <v>0</v>
      </c>
      <c r="E26" s="963">
        <f t="shared" si="14"/>
        <v>0</v>
      </c>
      <c r="F26" s="964">
        <f t="shared" ref="F26:G26" si="22">SUM(C19:C26)</f>
        <v>0</v>
      </c>
      <c r="G26" s="963">
        <f t="shared" si="22"/>
        <v>0</v>
      </c>
      <c r="H26" s="162"/>
    </row>
    <row r="27" spans="1:41" ht="21.95" customHeight="1">
      <c r="A27" s="162"/>
      <c r="B27" s="960" t="s">
        <v>138</v>
      </c>
      <c r="C27" s="961">
        <f>Y16</f>
        <v>0</v>
      </c>
      <c r="D27" s="962">
        <f>Z16</f>
        <v>0</v>
      </c>
      <c r="E27" s="963">
        <f t="shared" si="14"/>
        <v>0</v>
      </c>
      <c r="F27" s="964">
        <f>SUM(C19:C27)</f>
        <v>0</v>
      </c>
      <c r="G27" s="963">
        <f t="shared" ref="G27" si="23">SUM(D19:D27)</f>
        <v>0</v>
      </c>
      <c r="H27" s="162"/>
    </row>
    <row r="28" spans="1:41" ht="21.95" customHeight="1">
      <c r="A28" s="162"/>
      <c r="B28" s="960" t="s">
        <v>139</v>
      </c>
      <c r="C28" s="961">
        <f>AD16</f>
        <v>0</v>
      </c>
      <c r="D28" s="962">
        <f>AE16</f>
        <v>0</v>
      </c>
      <c r="E28" s="963">
        <f t="shared" si="14"/>
        <v>0</v>
      </c>
      <c r="F28" s="964">
        <f t="shared" ref="F28:G28" si="24">SUM(C19:C28)</f>
        <v>0</v>
      </c>
      <c r="G28" s="963">
        <f t="shared" si="24"/>
        <v>0</v>
      </c>
      <c r="H28" s="162"/>
    </row>
    <row r="29" spans="1:41" ht="21.95" customHeight="1">
      <c r="A29" s="162"/>
      <c r="B29" s="960" t="s">
        <v>140</v>
      </c>
      <c r="C29" s="961">
        <f>AF16</f>
        <v>0</v>
      </c>
      <c r="D29" s="962">
        <f>AG16</f>
        <v>0</v>
      </c>
      <c r="E29" s="963">
        <f t="shared" si="14"/>
        <v>0</v>
      </c>
      <c r="F29" s="964">
        <f t="shared" ref="F29:G29" si="25">SUM(C19:C29)</f>
        <v>0</v>
      </c>
      <c r="G29" s="963">
        <f t="shared" si="25"/>
        <v>0</v>
      </c>
      <c r="H29" s="162"/>
    </row>
    <row r="30" spans="1:41" ht="21.95" customHeight="1" thickBot="1">
      <c r="A30" s="162"/>
      <c r="B30" s="965" t="s">
        <v>141</v>
      </c>
      <c r="C30" s="966">
        <f>AH16</f>
        <v>0</v>
      </c>
      <c r="D30" s="967">
        <f>AI16</f>
        <v>0</v>
      </c>
      <c r="E30" s="968">
        <f>C30-D30</f>
        <v>0</v>
      </c>
      <c r="F30" s="969">
        <f>SUM(C19:C30)</f>
        <v>0</v>
      </c>
      <c r="G30" s="968">
        <f>SUM(D19:D30)</f>
        <v>0</v>
      </c>
      <c r="H30" s="162"/>
    </row>
    <row r="31" spans="1:41" ht="21.95" customHeight="1" thickTop="1" thickBot="1">
      <c r="A31" s="162"/>
      <c r="B31" s="970" t="s">
        <v>192</v>
      </c>
      <c r="C31" s="971">
        <f>SUM(C19:C30)</f>
        <v>0</v>
      </c>
      <c r="D31" s="972">
        <f>SUM(D19:D30)</f>
        <v>0</v>
      </c>
      <c r="E31" s="973">
        <f>SUM(E19:E30)</f>
        <v>0</v>
      </c>
      <c r="F31" s="974">
        <f>SUM(F19:F30)</f>
        <v>0</v>
      </c>
      <c r="G31" s="975">
        <f>SUM(G19:G30)</f>
        <v>0</v>
      </c>
      <c r="H31" s="162"/>
    </row>
    <row r="32" spans="1:41" ht="30" customHeight="1" thickTop="1">
      <c r="B32" s="162"/>
      <c r="C32" s="162"/>
      <c r="D32" s="162"/>
      <c r="E32" s="162"/>
      <c r="F32" s="162"/>
      <c r="G32" s="162"/>
    </row>
    <row r="33" spans="2:41" ht="15.75" customHeight="1"/>
    <row r="35" spans="2:41" ht="15" customHeight="1">
      <c r="B35" s="241"/>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row>
    <row r="39" spans="2:41" ht="15" customHeight="1" thickBot="1"/>
    <row r="40" spans="2:41" ht="15" customHeight="1" thickBot="1">
      <c r="W40" s="162"/>
      <c r="X40" s="976"/>
      <c r="Y40" s="162"/>
    </row>
    <row r="41" spans="2:41" ht="15" customHeight="1">
      <c r="S41" s="143" t="s">
        <v>0</v>
      </c>
      <c r="X41" s="162"/>
    </row>
  </sheetData>
  <mergeCells count="18">
    <mergeCell ref="B3:F3"/>
    <mergeCell ref="C7:D7"/>
    <mergeCell ref="E7:F7"/>
    <mergeCell ref="G7:H7"/>
    <mergeCell ref="I7:K7"/>
    <mergeCell ref="L7:M7"/>
    <mergeCell ref="N7:O7"/>
    <mergeCell ref="AF7:AG7"/>
    <mergeCell ref="AH7:AI7"/>
    <mergeCell ref="AJ7:AL7"/>
    <mergeCell ref="AM7:AO7"/>
    <mergeCell ref="P7:Q7"/>
    <mergeCell ref="R7:T7"/>
    <mergeCell ref="U7:V7"/>
    <mergeCell ref="W7:X7"/>
    <mergeCell ref="Y7:Z7"/>
    <mergeCell ref="AA7:AC7"/>
    <mergeCell ref="AD7:AE7"/>
  </mergeCells>
  <conditionalFormatting sqref="K9:K15 T9:T15 AC9:AC15 AL9:AL15 AO9:AO15">
    <cfRule type="cellIs" dxfId="8" priority="1" operator="lessThan">
      <formula>0</formula>
    </cfRule>
  </conditionalFormatting>
  <hyperlinks>
    <hyperlink ref="B9" location="'Product Marketing Budget'!A1" display="Product Marketing" xr:uid="{5B4CB9EB-D1E3-4D20-923C-2DB5C06A5CC0}"/>
    <hyperlink ref="B10" location="'MarTech Budget'!A1" display="MarTech" xr:uid="{ED937B36-0AF9-4A60-A7DB-F23E13C74404}"/>
    <hyperlink ref="B11" location="'Paid Advertising Budget'!A1" display="Paid Advertising" xr:uid="{5E1E9F0C-ECF9-4760-BAEF-6060F391E8EE}"/>
    <hyperlink ref="B12" location="'Public Relations Budget'!A1" display="Public Relations" xr:uid="{248D65DC-800E-4DEE-83D2-6FCFA9BDB6C3}"/>
    <hyperlink ref="B13" location="'Branding &amp; Creative Budget'!A1" display="Branding &amp; Creative" xr:uid="{7C25B8B9-358A-43C1-B331-A72E8E2622C6}"/>
    <hyperlink ref="B14" location="'Customer User Event Budget'!A1" display="Company Events" xr:uid="{ED734975-6E34-498B-9BBE-9C54E01E3EC9}"/>
    <hyperlink ref="B15" location="'Partnerships &amp; Community Budget'!A1" display="Partnerships &amp; Community " xr:uid="{0A29AC4F-48B3-49B1-AF47-B3A5DD4D2119}"/>
  </hyperlink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F0D6F-9714-4C20-B64C-296DA6D9B456}">
  <dimension ref="A1:AN62"/>
  <sheetViews>
    <sheetView showGridLines="0" zoomScale="215" zoomScaleNormal="215" workbookViewId="0">
      <selection activeCell="F5" sqref="F5"/>
    </sheetView>
  </sheetViews>
  <sheetFormatPr defaultColWidth="8.85546875" defaultRowHeight="14.1"/>
  <cols>
    <col min="1" max="1" width="2.28515625" style="3" customWidth="1"/>
    <col min="2" max="7" width="25.85546875" style="3" customWidth="1"/>
    <col min="8" max="14" width="19.85546875" style="3" customWidth="1"/>
    <col min="15" max="15" width="63.85546875" style="3" customWidth="1"/>
    <col min="16" max="16" width="1" style="3" customWidth="1"/>
    <col min="17" max="17" width="15.85546875" style="1" customWidth="1"/>
    <col min="18" max="40" width="15.85546875" style="3" customWidth="1"/>
    <col min="41" max="16384" width="8.85546875" style="3"/>
  </cols>
  <sheetData>
    <row r="1" spans="2:40" s="18" customFormat="1" ht="15" customHeight="1"/>
    <row r="2" spans="2:40" s="18" customFormat="1" ht="45.95" customHeight="1"/>
    <row r="3" spans="2:40" s="24" customFormat="1" ht="30" customHeight="1">
      <c r="B3" s="1549" t="s">
        <v>8</v>
      </c>
      <c r="C3" s="1549"/>
      <c r="D3" s="1549"/>
      <c r="E3" s="1549"/>
      <c r="F3" s="22"/>
      <c r="G3" s="22"/>
      <c r="H3" s="22"/>
      <c r="I3" s="22"/>
      <c r="J3" s="22"/>
      <c r="K3" s="22"/>
      <c r="L3" s="22"/>
      <c r="M3" s="22"/>
      <c r="N3" s="22"/>
      <c r="O3" s="21"/>
      <c r="P3" s="21"/>
      <c r="Q3" s="89"/>
      <c r="R3" s="21"/>
      <c r="S3" s="21"/>
      <c r="T3" s="22"/>
      <c r="U3" s="22"/>
      <c r="V3" s="22"/>
      <c r="W3" s="22"/>
      <c r="X3" s="22"/>
      <c r="Y3" s="22"/>
      <c r="Z3" s="22"/>
      <c r="AA3" s="22"/>
      <c r="AB3" s="22"/>
      <c r="AC3" s="22"/>
      <c r="AD3" s="22"/>
      <c r="AE3" s="22"/>
      <c r="AF3" s="22"/>
      <c r="AG3" s="22"/>
      <c r="AH3" s="22"/>
      <c r="AI3" s="22"/>
      <c r="AJ3" s="22"/>
      <c r="AK3" s="22"/>
      <c r="AL3" s="22"/>
      <c r="AM3" s="22"/>
      <c r="AN3" s="22"/>
    </row>
    <row r="4" spans="2:40" ht="30" customHeight="1">
      <c r="Q4" s="6"/>
      <c r="R4" s="6"/>
      <c r="S4" s="6"/>
      <c r="T4" s="6"/>
      <c r="U4" s="6"/>
      <c r="V4" s="6"/>
      <c r="W4" s="6"/>
      <c r="X4" s="6"/>
      <c r="Y4" s="6"/>
      <c r="Z4" s="6"/>
      <c r="AA4" s="6"/>
      <c r="AB4" s="6"/>
      <c r="AC4" s="6"/>
      <c r="AD4" s="6"/>
      <c r="AE4" s="6"/>
      <c r="AF4" s="6"/>
      <c r="AG4" s="6"/>
      <c r="AI4" s="30"/>
    </row>
    <row r="5" spans="2:40" ht="54.95" customHeight="1">
      <c r="O5" s="72"/>
      <c r="P5" s="68"/>
      <c r="Q5" s="849" t="s">
        <v>196</v>
      </c>
      <c r="R5" s="849" t="s">
        <v>197</v>
      </c>
      <c r="S5" s="849" t="s">
        <v>198</v>
      </c>
      <c r="T5" s="849" t="s">
        <v>199</v>
      </c>
      <c r="U5" s="849" t="s">
        <v>134</v>
      </c>
      <c r="V5" s="849" t="s">
        <v>200</v>
      </c>
      <c r="W5" s="849" t="s">
        <v>201</v>
      </c>
      <c r="X5" s="849" t="s">
        <v>202</v>
      </c>
      <c r="Y5" s="849" t="s">
        <v>203</v>
      </c>
      <c r="Z5" s="849" t="s">
        <v>204</v>
      </c>
      <c r="AA5" s="849" t="s">
        <v>205</v>
      </c>
      <c r="AB5" s="850" t="s">
        <v>206</v>
      </c>
      <c r="AC5" s="851" t="s">
        <v>81</v>
      </c>
      <c r="AD5" s="849" t="s">
        <v>82</v>
      </c>
      <c r="AE5" s="849" t="s">
        <v>83</v>
      </c>
      <c r="AF5" s="849" t="s">
        <v>84</v>
      </c>
      <c r="AG5" s="852" t="s">
        <v>207</v>
      </c>
      <c r="AH5" s="6"/>
    </row>
    <row r="6" spans="2:40" ht="30" customHeight="1">
      <c r="O6" s="72"/>
      <c r="P6" s="68"/>
      <c r="Q6" s="853" t="s">
        <v>104</v>
      </c>
      <c r="R6" s="853" t="s">
        <v>104</v>
      </c>
      <c r="S6" s="853" t="s">
        <v>104</v>
      </c>
      <c r="T6" s="853" t="s">
        <v>104</v>
      </c>
      <c r="U6" s="853" t="s">
        <v>104</v>
      </c>
      <c r="V6" s="853" t="s">
        <v>104</v>
      </c>
      <c r="W6" s="853" t="s">
        <v>104</v>
      </c>
      <c r="X6" s="853" t="s">
        <v>104</v>
      </c>
      <c r="Y6" s="853" t="s">
        <v>104</v>
      </c>
      <c r="Z6" s="853" t="s">
        <v>104</v>
      </c>
      <c r="AA6" s="853" t="s">
        <v>104</v>
      </c>
      <c r="AB6" s="854" t="s">
        <v>104</v>
      </c>
      <c r="AC6" s="855" t="s">
        <v>104</v>
      </c>
      <c r="AD6" s="853" t="s">
        <v>104</v>
      </c>
      <c r="AE6" s="853" t="s">
        <v>104</v>
      </c>
      <c r="AF6" s="853" t="s">
        <v>104</v>
      </c>
      <c r="AG6" s="856" t="s">
        <v>104</v>
      </c>
      <c r="AH6" s="6"/>
    </row>
    <row r="7" spans="2:40" ht="24.95" customHeight="1">
      <c r="N7" s="6"/>
      <c r="O7" s="857" t="s">
        <v>208</v>
      </c>
      <c r="P7" s="130"/>
      <c r="Q7" s="69"/>
      <c r="R7" s="70"/>
      <c r="S7" s="70"/>
      <c r="T7" s="70"/>
      <c r="U7" s="70"/>
      <c r="V7" s="70"/>
      <c r="W7" s="70"/>
      <c r="X7" s="70"/>
      <c r="Y7" s="70"/>
      <c r="Z7" s="70"/>
      <c r="AA7" s="70"/>
      <c r="AB7" s="86"/>
      <c r="AC7" s="83"/>
      <c r="AD7" s="70"/>
      <c r="AE7" s="70"/>
      <c r="AF7" s="70"/>
      <c r="AG7" s="71"/>
    </row>
    <row r="8" spans="2:40" ht="24.95" customHeight="1">
      <c r="N8" s="6"/>
      <c r="O8" s="858" t="s">
        <v>209</v>
      </c>
      <c r="P8" s="131"/>
      <c r="Q8" s="62">
        <f t="shared" ref="Q8:Q14" si="0">IF(O8="",0,SUMIFS(AC$29:AC$61,G$29:G$61,O8))</f>
        <v>0</v>
      </c>
      <c r="R8" s="62">
        <f t="shared" ref="R8:R14" si="1">IF(P8="",0,SUMIFS(AD$29:AD$61,G$29:G$61,P8))</f>
        <v>0</v>
      </c>
      <c r="S8" s="62">
        <f t="shared" ref="S8:S14" si="2">IF(Q8="",0,SUMIFS(AE$29:AE$61,G$29:G$61,Q8))</f>
        <v>0</v>
      </c>
      <c r="T8" s="62">
        <f t="shared" ref="T8:T14" si="3">IF(R8="",0,SUMIFS(AF$29:AF$61,G$29:G$61,R8))</f>
        <v>0</v>
      </c>
      <c r="U8" s="62">
        <f t="shared" ref="U8:U14" si="4">IF(S8="",0,SUMIFS(AG$29:AG$61,G$29:G$61,S8))</f>
        <v>0</v>
      </c>
      <c r="V8" s="62">
        <f t="shared" ref="V8:V14" si="5">IF(T8="",0,SUMIFS(AH$29:AH$61,G$29:G$61,T8))</f>
        <v>0</v>
      </c>
      <c r="W8" s="62">
        <f t="shared" ref="W8:W14" si="6">IF(U8="",0,SUMIFS(AI$29:AI$61,G$29:G$61,U8))</f>
        <v>0</v>
      </c>
      <c r="X8" s="62">
        <f t="shared" ref="X8:X14" si="7">IF(V8="",0,SUMIFS(AJ$29:AJ$61,G$29:G$61,V8))</f>
        <v>0</v>
      </c>
      <c r="Y8" s="62">
        <f t="shared" ref="Y8:Y14" si="8">IF(W8="",0,SUMIFS(AK$29:AK$61,G$29:G$61,W8))</f>
        <v>0</v>
      </c>
      <c r="Z8" s="62">
        <f t="shared" ref="Z8:Z14" si="9">IF(X8="",0,SUMIFS(AL$29:AL$61,G$29:G$61,X8))</f>
        <v>0</v>
      </c>
      <c r="AA8" s="62">
        <f t="shared" ref="AA8:AA14" si="10">IF(Y8="",0,SUMIFS(AM$29:AM$61,G$29:G$61,Y8))</f>
        <v>0</v>
      </c>
      <c r="AB8" s="62">
        <f t="shared" ref="AB8:AB14" si="11">IF(Z8="",0,SUMIFS(AN$29:AN$61,G$29:G$61,Z8))</f>
        <v>0</v>
      </c>
      <c r="AC8" s="84">
        <f>SUM(Q8:S8)</f>
        <v>0</v>
      </c>
      <c r="AD8" s="60">
        <f>SUM(T8:V8)</f>
        <v>0</v>
      </c>
      <c r="AE8" s="60">
        <f>SUM(W8:Y8)</f>
        <v>0</v>
      </c>
      <c r="AF8" s="60">
        <f>SUM(Z8:AB8)</f>
        <v>0</v>
      </c>
      <c r="AG8" s="60">
        <f>SUM(AC8:AF8)</f>
        <v>0</v>
      </c>
    </row>
    <row r="9" spans="2:40" ht="24.95" customHeight="1">
      <c r="N9" s="6"/>
      <c r="O9" s="858" t="s">
        <v>185</v>
      </c>
      <c r="P9" s="131"/>
      <c r="Q9" s="62">
        <f t="shared" si="0"/>
        <v>0</v>
      </c>
      <c r="R9" s="62">
        <f t="shared" si="1"/>
        <v>0</v>
      </c>
      <c r="S9" s="62">
        <f t="shared" si="2"/>
        <v>0</v>
      </c>
      <c r="T9" s="62">
        <f t="shared" si="3"/>
        <v>0</v>
      </c>
      <c r="U9" s="62">
        <f t="shared" si="4"/>
        <v>0</v>
      </c>
      <c r="V9" s="62">
        <f t="shared" si="5"/>
        <v>0</v>
      </c>
      <c r="W9" s="62">
        <f t="shared" si="6"/>
        <v>0</v>
      </c>
      <c r="X9" s="62">
        <f t="shared" si="7"/>
        <v>0</v>
      </c>
      <c r="Y9" s="62">
        <f t="shared" si="8"/>
        <v>0</v>
      </c>
      <c r="Z9" s="62">
        <f t="shared" si="9"/>
        <v>0</v>
      </c>
      <c r="AA9" s="62">
        <f t="shared" si="10"/>
        <v>0</v>
      </c>
      <c r="AB9" s="62">
        <f t="shared" si="11"/>
        <v>0</v>
      </c>
      <c r="AC9" s="84">
        <f t="shared" ref="AC9:AC14" si="12">SUM(Q9:S9)</f>
        <v>0</v>
      </c>
      <c r="AD9" s="60">
        <f t="shared" ref="AD9:AD14" si="13">SUM(T9:V9)</f>
        <v>0</v>
      </c>
      <c r="AE9" s="60">
        <f t="shared" ref="AE9:AE14" si="14">SUM(W9:Y9)</f>
        <v>0</v>
      </c>
      <c r="AF9" s="60">
        <f t="shared" ref="AF9:AF14" si="15">SUM(Z9:AB9)</f>
        <v>0</v>
      </c>
      <c r="AG9" s="60">
        <f t="shared" ref="AG9:AG14" si="16">SUM(AC9:AF9)</f>
        <v>0</v>
      </c>
    </row>
    <row r="10" spans="2:40" ht="24.95" customHeight="1">
      <c r="N10" s="6"/>
      <c r="O10" s="858" t="s">
        <v>210</v>
      </c>
      <c r="P10" s="131"/>
      <c r="Q10" s="62">
        <f t="shared" si="0"/>
        <v>0</v>
      </c>
      <c r="R10" s="62">
        <f t="shared" si="1"/>
        <v>0</v>
      </c>
      <c r="S10" s="62">
        <f t="shared" si="2"/>
        <v>0</v>
      </c>
      <c r="T10" s="62">
        <f t="shared" si="3"/>
        <v>0</v>
      </c>
      <c r="U10" s="62">
        <f t="shared" si="4"/>
        <v>0</v>
      </c>
      <c r="V10" s="62">
        <f t="shared" si="5"/>
        <v>0</v>
      </c>
      <c r="W10" s="62">
        <f t="shared" si="6"/>
        <v>0</v>
      </c>
      <c r="X10" s="62">
        <f t="shared" si="7"/>
        <v>0</v>
      </c>
      <c r="Y10" s="62">
        <f t="shared" si="8"/>
        <v>0</v>
      </c>
      <c r="Z10" s="62">
        <f t="shared" si="9"/>
        <v>0</v>
      </c>
      <c r="AA10" s="62">
        <f t="shared" si="10"/>
        <v>0</v>
      </c>
      <c r="AB10" s="62">
        <f t="shared" si="11"/>
        <v>0</v>
      </c>
      <c r="AC10" s="84">
        <f t="shared" si="12"/>
        <v>0</v>
      </c>
      <c r="AD10" s="60">
        <f t="shared" si="13"/>
        <v>0</v>
      </c>
      <c r="AE10" s="60">
        <f t="shared" si="14"/>
        <v>0</v>
      </c>
      <c r="AF10" s="60">
        <f t="shared" si="15"/>
        <v>0</v>
      </c>
      <c r="AG10" s="60">
        <f t="shared" si="16"/>
        <v>0</v>
      </c>
    </row>
    <row r="11" spans="2:40" ht="24.95" customHeight="1">
      <c r="N11" s="6"/>
      <c r="O11" s="858" t="s">
        <v>211</v>
      </c>
      <c r="P11" s="131"/>
      <c r="Q11" s="62">
        <f t="shared" si="0"/>
        <v>0</v>
      </c>
      <c r="R11" s="62">
        <f t="shared" si="1"/>
        <v>0</v>
      </c>
      <c r="S11" s="62">
        <f t="shared" si="2"/>
        <v>0</v>
      </c>
      <c r="T11" s="62">
        <f t="shared" si="3"/>
        <v>0</v>
      </c>
      <c r="U11" s="62">
        <f t="shared" si="4"/>
        <v>0</v>
      </c>
      <c r="V11" s="62">
        <f t="shared" si="5"/>
        <v>0</v>
      </c>
      <c r="W11" s="62">
        <f t="shared" si="6"/>
        <v>0</v>
      </c>
      <c r="X11" s="62">
        <f t="shared" si="7"/>
        <v>0</v>
      </c>
      <c r="Y11" s="62">
        <f t="shared" si="8"/>
        <v>0</v>
      </c>
      <c r="Z11" s="62">
        <f t="shared" si="9"/>
        <v>0</v>
      </c>
      <c r="AA11" s="62">
        <f t="shared" si="10"/>
        <v>0</v>
      </c>
      <c r="AB11" s="62">
        <f t="shared" si="11"/>
        <v>0</v>
      </c>
      <c r="AC11" s="84">
        <f t="shared" si="12"/>
        <v>0</v>
      </c>
      <c r="AD11" s="60">
        <f t="shared" si="13"/>
        <v>0</v>
      </c>
      <c r="AE11" s="60">
        <f t="shared" si="14"/>
        <v>0</v>
      </c>
      <c r="AF11" s="60">
        <f t="shared" si="15"/>
        <v>0</v>
      </c>
      <c r="AG11" s="60">
        <f t="shared" si="16"/>
        <v>0</v>
      </c>
    </row>
    <row r="12" spans="2:40" ht="24.95" customHeight="1">
      <c r="N12" s="6"/>
      <c r="O12" s="858" t="s">
        <v>212</v>
      </c>
      <c r="P12" s="131"/>
      <c r="Q12" s="62">
        <f t="shared" si="0"/>
        <v>0</v>
      </c>
      <c r="R12" s="62">
        <f t="shared" si="1"/>
        <v>0</v>
      </c>
      <c r="S12" s="62">
        <f t="shared" si="2"/>
        <v>0</v>
      </c>
      <c r="T12" s="62">
        <f t="shared" si="3"/>
        <v>0</v>
      </c>
      <c r="U12" s="62">
        <f t="shared" si="4"/>
        <v>0</v>
      </c>
      <c r="V12" s="62">
        <f t="shared" si="5"/>
        <v>0</v>
      </c>
      <c r="W12" s="62">
        <f t="shared" si="6"/>
        <v>0</v>
      </c>
      <c r="X12" s="62">
        <f t="shared" si="7"/>
        <v>0</v>
      </c>
      <c r="Y12" s="62">
        <f t="shared" si="8"/>
        <v>0</v>
      </c>
      <c r="Z12" s="62">
        <f t="shared" si="9"/>
        <v>0</v>
      </c>
      <c r="AA12" s="62">
        <f t="shared" si="10"/>
        <v>0</v>
      </c>
      <c r="AB12" s="62">
        <f t="shared" si="11"/>
        <v>0</v>
      </c>
      <c r="AC12" s="84">
        <f t="shared" si="12"/>
        <v>0</v>
      </c>
      <c r="AD12" s="60">
        <f t="shared" si="13"/>
        <v>0</v>
      </c>
      <c r="AE12" s="60">
        <f t="shared" si="14"/>
        <v>0</v>
      </c>
      <c r="AF12" s="60">
        <f t="shared" si="15"/>
        <v>0</v>
      </c>
      <c r="AG12" s="60">
        <f t="shared" si="16"/>
        <v>0</v>
      </c>
    </row>
    <row r="13" spans="2:40" ht="24.95" customHeight="1">
      <c r="N13" s="6"/>
      <c r="O13" s="858" t="s">
        <v>213</v>
      </c>
      <c r="P13" s="131"/>
      <c r="Q13" s="62">
        <f t="shared" si="0"/>
        <v>0</v>
      </c>
      <c r="R13" s="62">
        <f t="shared" si="1"/>
        <v>0</v>
      </c>
      <c r="S13" s="62">
        <f t="shared" si="2"/>
        <v>0</v>
      </c>
      <c r="T13" s="62">
        <f t="shared" si="3"/>
        <v>0</v>
      </c>
      <c r="U13" s="62">
        <f t="shared" si="4"/>
        <v>0</v>
      </c>
      <c r="V13" s="62">
        <f t="shared" si="5"/>
        <v>0</v>
      </c>
      <c r="W13" s="62">
        <f t="shared" si="6"/>
        <v>0</v>
      </c>
      <c r="X13" s="62">
        <f t="shared" si="7"/>
        <v>0</v>
      </c>
      <c r="Y13" s="62">
        <f t="shared" si="8"/>
        <v>0</v>
      </c>
      <c r="Z13" s="62">
        <f t="shared" si="9"/>
        <v>0</v>
      </c>
      <c r="AA13" s="62">
        <f t="shared" si="10"/>
        <v>0</v>
      </c>
      <c r="AB13" s="62">
        <f t="shared" si="11"/>
        <v>0</v>
      </c>
      <c r="AC13" s="84">
        <f t="shared" si="12"/>
        <v>0</v>
      </c>
      <c r="AD13" s="60">
        <f t="shared" si="13"/>
        <v>0</v>
      </c>
      <c r="AE13" s="60">
        <f t="shared" si="14"/>
        <v>0</v>
      </c>
      <c r="AF13" s="60">
        <f t="shared" si="15"/>
        <v>0</v>
      </c>
      <c r="AG13" s="60">
        <f t="shared" si="16"/>
        <v>0</v>
      </c>
    </row>
    <row r="14" spans="2:40" ht="24.95" customHeight="1">
      <c r="N14" s="6"/>
      <c r="O14" s="858" t="s">
        <v>214</v>
      </c>
      <c r="P14" s="131"/>
      <c r="Q14" s="62">
        <f t="shared" si="0"/>
        <v>0</v>
      </c>
      <c r="R14" s="62">
        <f t="shared" si="1"/>
        <v>0</v>
      </c>
      <c r="S14" s="62">
        <f t="shared" si="2"/>
        <v>0</v>
      </c>
      <c r="T14" s="62">
        <f t="shared" si="3"/>
        <v>0</v>
      </c>
      <c r="U14" s="62">
        <f t="shared" si="4"/>
        <v>0</v>
      </c>
      <c r="V14" s="62">
        <f t="shared" si="5"/>
        <v>0</v>
      </c>
      <c r="W14" s="62">
        <f t="shared" si="6"/>
        <v>0</v>
      </c>
      <c r="X14" s="62">
        <f t="shared" si="7"/>
        <v>0</v>
      </c>
      <c r="Y14" s="62">
        <f t="shared" si="8"/>
        <v>0</v>
      </c>
      <c r="Z14" s="62">
        <f t="shared" si="9"/>
        <v>0</v>
      </c>
      <c r="AA14" s="62">
        <f t="shared" si="10"/>
        <v>0</v>
      </c>
      <c r="AB14" s="62">
        <f t="shared" si="11"/>
        <v>0</v>
      </c>
      <c r="AC14" s="84">
        <f t="shared" si="12"/>
        <v>0</v>
      </c>
      <c r="AD14" s="60">
        <f t="shared" si="13"/>
        <v>0</v>
      </c>
      <c r="AE14" s="60">
        <f t="shared" si="14"/>
        <v>0</v>
      </c>
      <c r="AF14" s="60">
        <f t="shared" si="15"/>
        <v>0</v>
      </c>
      <c r="AG14" s="60">
        <f t="shared" si="16"/>
        <v>0</v>
      </c>
    </row>
    <row r="15" spans="2:40" ht="24.95" customHeight="1" thickBot="1">
      <c r="N15" s="6"/>
      <c r="O15" s="859" t="s">
        <v>215</v>
      </c>
      <c r="P15" s="132"/>
      <c r="Q15" s="81">
        <f>SUM(Q8:Q14)</f>
        <v>0</v>
      </c>
      <c r="R15" s="81">
        <f t="shared" ref="R15:AG15" si="17">SUM(R8:R14)</f>
        <v>0</v>
      </c>
      <c r="S15" s="81">
        <f t="shared" si="17"/>
        <v>0</v>
      </c>
      <c r="T15" s="81">
        <f t="shared" si="17"/>
        <v>0</v>
      </c>
      <c r="U15" s="81">
        <f t="shared" si="17"/>
        <v>0</v>
      </c>
      <c r="V15" s="81">
        <f t="shared" si="17"/>
        <v>0</v>
      </c>
      <c r="W15" s="81">
        <f t="shared" si="17"/>
        <v>0</v>
      </c>
      <c r="X15" s="81">
        <f t="shared" si="17"/>
        <v>0</v>
      </c>
      <c r="Y15" s="81">
        <f t="shared" si="17"/>
        <v>0</v>
      </c>
      <c r="Z15" s="81">
        <f t="shared" si="17"/>
        <v>0</v>
      </c>
      <c r="AA15" s="81">
        <f t="shared" si="17"/>
        <v>0</v>
      </c>
      <c r="AB15" s="81">
        <f t="shared" si="17"/>
        <v>0</v>
      </c>
      <c r="AC15" s="81">
        <f t="shared" si="17"/>
        <v>0</v>
      </c>
      <c r="AD15" s="81">
        <f t="shared" si="17"/>
        <v>0</v>
      </c>
      <c r="AE15" s="81">
        <f t="shared" si="17"/>
        <v>0</v>
      </c>
      <c r="AF15" s="81">
        <f t="shared" si="17"/>
        <v>0</v>
      </c>
      <c r="AG15" s="81">
        <f t="shared" si="17"/>
        <v>0</v>
      </c>
    </row>
    <row r="16" spans="2:40" ht="24.95" customHeight="1" thickTop="1">
      <c r="N16" s="6"/>
      <c r="O16" s="860" t="s">
        <v>216</v>
      </c>
      <c r="P16" s="133"/>
      <c r="Q16" s="73"/>
      <c r="R16" s="74"/>
      <c r="S16" s="74"/>
      <c r="T16" s="74"/>
      <c r="U16" s="74"/>
      <c r="V16" s="74"/>
      <c r="W16" s="74"/>
      <c r="X16" s="74"/>
      <c r="Y16" s="74"/>
      <c r="Z16" s="74"/>
      <c r="AA16" s="74"/>
      <c r="AB16" s="87"/>
      <c r="AC16" s="85"/>
      <c r="AD16" s="74"/>
      <c r="AE16" s="74"/>
      <c r="AF16" s="74"/>
      <c r="AG16" s="75"/>
    </row>
    <row r="17" spans="1:40" ht="24.95" customHeight="1">
      <c r="N17" s="6"/>
      <c r="O17" s="858" t="s">
        <v>209</v>
      </c>
      <c r="P17" s="131"/>
      <c r="Q17" s="62">
        <f t="shared" ref="Q17:Q23" si="18">IF(O17="",0,SUMIFS(Q$29:Q$61,G$29:G$61,O17))</f>
        <v>0</v>
      </c>
      <c r="R17" s="62">
        <f t="shared" ref="R17:R23" si="19">IF(P17="",0,SUMIFS(R$29:R$61,G$29:G$61,P17))</f>
        <v>0</v>
      </c>
      <c r="S17" s="62">
        <f t="shared" ref="S17:S23" si="20">IF(Q17="",0,SUMIFS(S$29:S$61,G$29:G$61,Q17))</f>
        <v>0</v>
      </c>
      <c r="T17" s="62">
        <f t="shared" ref="T17:T23" si="21">IF(R17="",0,SUMIFS(T$29:T$61,G$29:G$61,R17))</f>
        <v>0</v>
      </c>
      <c r="U17" s="62">
        <f t="shared" ref="U17:U23" si="22">IF(S17="",0,SUMIFS(U$29:U$61,G$29:G$61,S17))</f>
        <v>0</v>
      </c>
      <c r="V17" s="62">
        <f t="shared" ref="V17:V23" si="23">IF(T17="",0,SUMIFS(V$29:V$61,G$29:G$61,T17))</f>
        <v>0</v>
      </c>
      <c r="W17" s="62">
        <f t="shared" ref="W17:W23" si="24">IF(U17="",0,SUMIFS(W$29:W$61,G$29:G$61,U17))</f>
        <v>0</v>
      </c>
      <c r="X17" s="62">
        <f t="shared" ref="X17:X23" si="25">IF(V17="",0,SUMIFS(X$29:X$61,G$29:G$61,V17))</f>
        <v>0</v>
      </c>
      <c r="Y17" s="62">
        <f t="shared" ref="Y17:Y23" si="26">IF(W17="",0,SUMIFS(Y$29:Y$61,G$29:G$61,W17))</f>
        <v>0</v>
      </c>
      <c r="Z17" s="62">
        <f t="shared" ref="Z17:Z23" si="27">IF(X17="",0,SUMIFS(Z$29:Z$61,G$29:G$61,X17))</f>
        <v>0</v>
      </c>
      <c r="AA17" s="62">
        <f t="shared" ref="AA17:AA23" si="28">IF(Y17="",0,SUMIFS(AA$29:AA$61,G$29:G$61,Y17))</f>
        <v>0</v>
      </c>
      <c r="AB17" s="62">
        <f t="shared" ref="AB17:AB23" si="29">IF(Z17="",0,SUMIFS(AB$29:AB$61,G$29:G$61,Z17))</f>
        <v>0</v>
      </c>
      <c r="AC17" s="84">
        <f>SUM(Q17:S17)</f>
        <v>0</v>
      </c>
      <c r="AD17" s="60">
        <f>SUM(T17:V17)</f>
        <v>0</v>
      </c>
      <c r="AE17" s="60">
        <f>SUM(W17:Y17)</f>
        <v>0</v>
      </c>
      <c r="AF17" s="60">
        <f>SUM(Z17:AB17)</f>
        <v>0</v>
      </c>
      <c r="AG17" s="60">
        <f>SUM(AC17:AF17)</f>
        <v>0</v>
      </c>
    </row>
    <row r="18" spans="1:40" ht="24.95" customHeight="1">
      <c r="N18" s="6"/>
      <c r="O18" s="858" t="s">
        <v>185</v>
      </c>
      <c r="P18" s="131"/>
      <c r="Q18" s="62">
        <f t="shared" si="18"/>
        <v>0</v>
      </c>
      <c r="R18" s="62">
        <f t="shared" si="19"/>
        <v>0</v>
      </c>
      <c r="S18" s="62">
        <f t="shared" si="20"/>
        <v>0</v>
      </c>
      <c r="T18" s="62">
        <f t="shared" si="21"/>
        <v>0</v>
      </c>
      <c r="U18" s="62">
        <f t="shared" si="22"/>
        <v>0</v>
      </c>
      <c r="V18" s="62">
        <f t="shared" si="23"/>
        <v>0</v>
      </c>
      <c r="W18" s="62">
        <f t="shared" si="24"/>
        <v>0</v>
      </c>
      <c r="X18" s="62">
        <f t="shared" si="25"/>
        <v>0</v>
      </c>
      <c r="Y18" s="62">
        <f t="shared" si="26"/>
        <v>0</v>
      </c>
      <c r="Z18" s="62">
        <f t="shared" si="27"/>
        <v>0</v>
      </c>
      <c r="AA18" s="62">
        <f t="shared" si="28"/>
        <v>0</v>
      </c>
      <c r="AB18" s="62">
        <f t="shared" si="29"/>
        <v>0</v>
      </c>
      <c r="AC18" s="84">
        <f t="shared" ref="AC18:AC23" si="30">SUM(Q18:S18)</f>
        <v>0</v>
      </c>
      <c r="AD18" s="60">
        <f t="shared" ref="AD18:AD23" si="31">SUM(T18:V18)</f>
        <v>0</v>
      </c>
      <c r="AE18" s="60">
        <f t="shared" ref="AE18:AE23" si="32">SUM(W18:Y18)</f>
        <v>0</v>
      </c>
      <c r="AF18" s="60">
        <f t="shared" ref="AF18:AF23" si="33">SUM(Z18:AB18)</f>
        <v>0</v>
      </c>
      <c r="AG18" s="60">
        <f t="shared" ref="AG18:AG23" si="34">SUM(AC18:AF18)</f>
        <v>0</v>
      </c>
    </row>
    <row r="19" spans="1:40" ht="24.95" customHeight="1">
      <c r="N19" s="6"/>
      <c r="O19" s="858" t="s">
        <v>210</v>
      </c>
      <c r="P19" s="131"/>
      <c r="Q19" s="62">
        <f t="shared" si="18"/>
        <v>0</v>
      </c>
      <c r="R19" s="62">
        <f t="shared" si="19"/>
        <v>0</v>
      </c>
      <c r="S19" s="62">
        <f t="shared" si="20"/>
        <v>0</v>
      </c>
      <c r="T19" s="62">
        <f t="shared" si="21"/>
        <v>0</v>
      </c>
      <c r="U19" s="62">
        <f t="shared" si="22"/>
        <v>0</v>
      </c>
      <c r="V19" s="62">
        <f t="shared" si="23"/>
        <v>0</v>
      </c>
      <c r="W19" s="62">
        <f t="shared" si="24"/>
        <v>0</v>
      </c>
      <c r="X19" s="62">
        <f t="shared" si="25"/>
        <v>0</v>
      </c>
      <c r="Y19" s="62">
        <f t="shared" si="26"/>
        <v>0</v>
      </c>
      <c r="Z19" s="62">
        <f t="shared" si="27"/>
        <v>0</v>
      </c>
      <c r="AA19" s="62">
        <f t="shared" si="28"/>
        <v>0</v>
      </c>
      <c r="AB19" s="62">
        <f t="shared" si="29"/>
        <v>0</v>
      </c>
      <c r="AC19" s="84">
        <f t="shared" si="30"/>
        <v>0</v>
      </c>
      <c r="AD19" s="60">
        <f t="shared" si="31"/>
        <v>0</v>
      </c>
      <c r="AE19" s="60">
        <f t="shared" si="32"/>
        <v>0</v>
      </c>
      <c r="AF19" s="60">
        <f t="shared" si="33"/>
        <v>0</v>
      </c>
      <c r="AG19" s="60">
        <f t="shared" si="34"/>
        <v>0</v>
      </c>
    </row>
    <row r="20" spans="1:40" ht="24.95" customHeight="1">
      <c r="N20" s="6"/>
      <c r="O20" s="858" t="s">
        <v>211</v>
      </c>
      <c r="P20" s="131"/>
      <c r="Q20" s="62">
        <f t="shared" si="18"/>
        <v>0</v>
      </c>
      <c r="R20" s="62">
        <f t="shared" si="19"/>
        <v>0</v>
      </c>
      <c r="S20" s="62">
        <f t="shared" si="20"/>
        <v>0</v>
      </c>
      <c r="T20" s="62">
        <f t="shared" si="21"/>
        <v>0</v>
      </c>
      <c r="U20" s="62">
        <f t="shared" si="22"/>
        <v>0</v>
      </c>
      <c r="V20" s="62">
        <f t="shared" si="23"/>
        <v>0</v>
      </c>
      <c r="W20" s="62">
        <f t="shared" si="24"/>
        <v>0</v>
      </c>
      <c r="X20" s="62">
        <f t="shared" si="25"/>
        <v>0</v>
      </c>
      <c r="Y20" s="62">
        <f t="shared" si="26"/>
        <v>0</v>
      </c>
      <c r="Z20" s="62">
        <f t="shared" si="27"/>
        <v>0</v>
      </c>
      <c r="AA20" s="62">
        <f t="shared" si="28"/>
        <v>0</v>
      </c>
      <c r="AB20" s="62">
        <f t="shared" si="29"/>
        <v>0</v>
      </c>
      <c r="AC20" s="84">
        <f t="shared" si="30"/>
        <v>0</v>
      </c>
      <c r="AD20" s="60">
        <f t="shared" si="31"/>
        <v>0</v>
      </c>
      <c r="AE20" s="60">
        <f t="shared" si="32"/>
        <v>0</v>
      </c>
      <c r="AF20" s="60">
        <f t="shared" si="33"/>
        <v>0</v>
      </c>
      <c r="AG20" s="60">
        <f t="shared" si="34"/>
        <v>0</v>
      </c>
    </row>
    <row r="21" spans="1:40" ht="24.95" customHeight="1">
      <c r="N21" s="6"/>
      <c r="O21" s="858" t="s">
        <v>212</v>
      </c>
      <c r="P21" s="131"/>
      <c r="Q21" s="62">
        <f t="shared" si="18"/>
        <v>0</v>
      </c>
      <c r="R21" s="62">
        <f t="shared" si="19"/>
        <v>0</v>
      </c>
      <c r="S21" s="62">
        <f t="shared" si="20"/>
        <v>0</v>
      </c>
      <c r="T21" s="62">
        <f t="shared" si="21"/>
        <v>0</v>
      </c>
      <c r="U21" s="62">
        <f t="shared" si="22"/>
        <v>0</v>
      </c>
      <c r="V21" s="62">
        <f t="shared" si="23"/>
        <v>0</v>
      </c>
      <c r="W21" s="62">
        <f t="shared" si="24"/>
        <v>0</v>
      </c>
      <c r="X21" s="62">
        <f t="shared" si="25"/>
        <v>0</v>
      </c>
      <c r="Y21" s="62">
        <f t="shared" si="26"/>
        <v>0</v>
      </c>
      <c r="Z21" s="62">
        <f t="shared" si="27"/>
        <v>0</v>
      </c>
      <c r="AA21" s="62">
        <f t="shared" si="28"/>
        <v>0</v>
      </c>
      <c r="AB21" s="62">
        <f t="shared" si="29"/>
        <v>0</v>
      </c>
      <c r="AC21" s="84">
        <f t="shared" si="30"/>
        <v>0</v>
      </c>
      <c r="AD21" s="60">
        <f t="shared" si="31"/>
        <v>0</v>
      </c>
      <c r="AE21" s="60">
        <f t="shared" si="32"/>
        <v>0</v>
      </c>
      <c r="AF21" s="60">
        <f t="shared" si="33"/>
        <v>0</v>
      </c>
      <c r="AG21" s="60">
        <f t="shared" si="34"/>
        <v>0</v>
      </c>
    </row>
    <row r="22" spans="1:40" ht="24.95" customHeight="1">
      <c r="N22" s="6"/>
      <c r="O22" s="858" t="s">
        <v>213</v>
      </c>
      <c r="P22" s="131"/>
      <c r="Q22" s="62">
        <f t="shared" si="18"/>
        <v>0</v>
      </c>
      <c r="R22" s="62">
        <f t="shared" si="19"/>
        <v>0</v>
      </c>
      <c r="S22" s="62">
        <f t="shared" si="20"/>
        <v>0</v>
      </c>
      <c r="T22" s="62">
        <f t="shared" si="21"/>
        <v>0</v>
      </c>
      <c r="U22" s="62">
        <f t="shared" si="22"/>
        <v>0</v>
      </c>
      <c r="V22" s="62">
        <f t="shared" si="23"/>
        <v>0</v>
      </c>
      <c r="W22" s="62">
        <f t="shared" si="24"/>
        <v>0</v>
      </c>
      <c r="X22" s="62">
        <f t="shared" si="25"/>
        <v>0</v>
      </c>
      <c r="Y22" s="62">
        <f t="shared" si="26"/>
        <v>0</v>
      </c>
      <c r="Z22" s="62">
        <f t="shared" si="27"/>
        <v>0</v>
      </c>
      <c r="AA22" s="62">
        <f t="shared" si="28"/>
        <v>0</v>
      </c>
      <c r="AB22" s="62">
        <f t="shared" si="29"/>
        <v>0</v>
      </c>
      <c r="AC22" s="84">
        <f t="shared" si="30"/>
        <v>0</v>
      </c>
      <c r="AD22" s="60">
        <f t="shared" si="31"/>
        <v>0</v>
      </c>
      <c r="AE22" s="60">
        <f t="shared" si="32"/>
        <v>0</v>
      </c>
      <c r="AF22" s="60">
        <f t="shared" si="33"/>
        <v>0</v>
      </c>
      <c r="AG22" s="60">
        <f t="shared" si="34"/>
        <v>0</v>
      </c>
    </row>
    <row r="23" spans="1:40" ht="24.95" customHeight="1" thickBot="1">
      <c r="B23" s="6"/>
      <c r="C23" s="6"/>
      <c r="D23" s="6"/>
      <c r="E23" s="6"/>
      <c r="F23" s="6"/>
      <c r="G23" s="6"/>
      <c r="H23" s="6"/>
      <c r="I23" s="6"/>
      <c r="J23" s="6"/>
      <c r="K23" s="6"/>
      <c r="L23" s="6"/>
      <c r="M23" s="6"/>
      <c r="N23" s="6"/>
      <c r="O23" s="861" t="s">
        <v>214</v>
      </c>
      <c r="P23" s="131"/>
      <c r="Q23" s="62">
        <f t="shared" si="18"/>
        <v>0</v>
      </c>
      <c r="R23" s="62">
        <f t="shared" si="19"/>
        <v>0</v>
      </c>
      <c r="S23" s="62">
        <f t="shared" si="20"/>
        <v>0</v>
      </c>
      <c r="T23" s="62">
        <f t="shared" si="21"/>
        <v>0</v>
      </c>
      <c r="U23" s="62">
        <f t="shared" si="22"/>
        <v>0</v>
      </c>
      <c r="V23" s="62">
        <f t="shared" si="23"/>
        <v>0</v>
      </c>
      <c r="W23" s="62">
        <f t="shared" si="24"/>
        <v>0</v>
      </c>
      <c r="X23" s="62">
        <f t="shared" si="25"/>
        <v>0</v>
      </c>
      <c r="Y23" s="62">
        <f t="shared" si="26"/>
        <v>0</v>
      </c>
      <c r="Z23" s="62">
        <f t="shared" si="27"/>
        <v>0</v>
      </c>
      <c r="AA23" s="62">
        <f t="shared" si="28"/>
        <v>0</v>
      </c>
      <c r="AB23" s="62">
        <f t="shared" si="29"/>
        <v>0</v>
      </c>
      <c r="AC23" s="84">
        <f t="shared" si="30"/>
        <v>0</v>
      </c>
      <c r="AD23" s="60">
        <f t="shared" si="31"/>
        <v>0</v>
      </c>
      <c r="AE23" s="60">
        <f t="shared" si="32"/>
        <v>0</v>
      </c>
      <c r="AF23" s="60">
        <f t="shared" si="33"/>
        <v>0</v>
      </c>
      <c r="AG23" s="60">
        <f t="shared" si="34"/>
        <v>0</v>
      </c>
    </row>
    <row r="24" spans="1:40" ht="24.95" customHeight="1" thickTop="1" thickBot="1">
      <c r="B24" s="76"/>
      <c r="C24" s="77"/>
      <c r="D24" s="77"/>
      <c r="E24" s="77"/>
      <c r="F24" s="77"/>
      <c r="G24" s="77"/>
      <c r="H24" s="77"/>
      <c r="I24" s="77"/>
      <c r="J24" s="77"/>
      <c r="K24" s="88"/>
      <c r="L24" s="77"/>
      <c r="M24" s="77"/>
      <c r="N24" s="77"/>
      <c r="O24" s="862" t="s">
        <v>217</v>
      </c>
      <c r="P24" s="82"/>
      <c r="Q24" s="80">
        <f>SUM(Q17:Q23)</f>
        <v>0</v>
      </c>
      <c r="R24" s="80">
        <f t="shared" ref="R24:AG24" si="35">SUM(R17:R23)</f>
        <v>0</v>
      </c>
      <c r="S24" s="80">
        <f t="shared" si="35"/>
        <v>0</v>
      </c>
      <c r="T24" s="80">
        <f t="shared" si="35"/>
        <v>0</v>
      </c>
      <c r="U24" s="80">
        <f t="shared" si="35"/>
        <v>0</v>
      </c>
      <c r="V24" s="80">
        <f t="shared" si="35"/>
        <v>0</v>
      </c>
      <c r="W24" s="80">
        <f t="shared" si="35"/>
        <v>0</v>
      </c>
      <c r="X24" s="80">
        <f t="shared" si="35"/>
        <v>0</v>
      </c>
      <c r="Y24" s="80">
        <f t="shared" si="35"/>
        <v>0</v>
      </c>
      <c r="Z24" s="80">
        <f t="shared" si="35"/>
        <v>0</v>
      </c>
      <c r="AA24" s="80">
        <f t="shared" si="35"/>
        <v>0</v>
      </c>
      <c r="AB24" s="80">
        <f t="shared" si="35"/>
        <v>0</v>
      </c>
      <c r="AC24" s="80">
        <f t="shared" si="35"/>
        <v>0</v>
      </c>
      <c r="AD24" s="80">
        <f t="shared" si="35"/>
        <v>0</v>
      </c>
      <c r="AE24" s="80">
        <f t="shared" si="35"/>
        <v>0</v>
      </c>
      <c r="AF24" s="80">
        <f t="shared" si="35"/>
        <v>0</v>
      </c>
      <c r="AG24" s="80">
        <f t="shared" si="35"/>
        <v>0</v>
      </c>
    </row>
    <row r="25" spans="1:40" ht="24.95" customHeight="1" thickTop="1">
      <c r="B25" s="78"/>
      <c r="C25" s="6"/>
      <c r="D25" s="6"/>
      <c r="E25" s="6"/>
      <c r="F25" s="6"/>
      <c r="G25" s="6"/>
      <c r="H25" s="6"/>
      <c r="I25" s="6"/>
      <c r="J25" s="6"/>
      <c r="K25" s="6"/>
      <c r="L25" s="6"/>
      <c r="M25" s="6"/>
      <c r="N25" s="6"/>
      <c r="O25" s="863" t="s">
        <v>218</v>
      </c>
      <c r="P25" s="134"/>
      <c r="Q25" s="135" t="e">
        <f>Q15/Q24</f>
        <v>#DIV/0!</v>
      </c>
      <c r="R25" s="135" t="e">
        <f t="shared" ref="R25:AG25" si="36">R15/R24</f>
        <v>#DIV/0!</v>
      </c>
      <c r="S25" s="135" t="e">
        <f t="shared" si="36"/>
        <v>#DIV/0!</v>
      </c>
      <c r="T25" s="135" t="e">
        <f t="shared" si="36"/>
        <v>#DIV/0!</v>
      </c>
      <c r="U25" s="135" t="e">
        <f t="shared" si="36"/>
        <v>#DIV/0!</v>
      </c>
      <c r="V25" s="135" t="e">
        <f t="shared" si="36"/>
        <v>#DIV/0!</v>
      </c>
      <c r="W25" s="135" t="e">
        <f t="shared" si="36"/>
        <v>#DIV/0!</v>
      </c>
      <c r="X25" s="135" t="e">
        <f t="shared" si="36"/>
        <v>#DIV/0!</v>
      </c>
      <c r="Y25" s="135" t="e">
        <f t="shared" si="36"/>
        <v>#DIV/0!</v>
      </c>
      <c r="Z25" s="135" t="e">
        <f t="shared" si="36"/>
        <v>#DIV/0!</v>
      </c>
      <c r="AA25" s="135" t="e">
        <f t="shared" si="36"/>
        <v>#DIV/0!</v>
      </c>
      <c r="AB25" s="135" t="e">
        <f t="shared" si="36"/>
        <v>#DIV/0!</v>
      </c>
      <c r="AC25" s="135" t="e">
        <f t="shared" si="36"/>
        <v>#DIV/0!</v>
      </c>
      <c r="AD25" s="135" t="e">
        <f t="shared" si="36"/>
        <v>#DIV/0!</v>
      </c>
      <c r="AE25" s="135" t="e">
        <f t="shared" si="36"/>
        <v>#DIV/0!</v>
      </c>
      <c r="AF25" s="135" t="e">
        <f t="shared" si="36"/>
        <v>#DIV/0!</v>
      </c>
      <c r="AG25" s="135" t="e">
        <f t="shared" si="36"/>
        <v>#DIV/0!</v>
      </c>
    </row>
    <row r="26" spans="1:40" ht="30" customHeight="1">
      <c r="B26" s="78"/>
      <c r="C26" s="6"/>
      <c r="D26" s="6"/>
      <c r="E26" s="6"/>
      <c r="F26" s="6"/>
      <c r="G26" s="6"/>
      <c r="H26" s="6"/>
      <c r="I26" s="6"/>
      <c r="J26" s="6"/>
      <c r="K26" s="6"/>
      <c r="L26" s="6"/>
      <c r="M26" s="6"/>
      <c r="N26" s="6"/>
      <c r="O26" s="79"/>
      <c r="P26" s="6"/>
      <c r="Q26" s="6"/>
      <c r="R26" s="6"/>
      <c r="S26" s="6"/>
      <c r="T26" s="6"/>
      <c r="U26" s="6"/>
      <c r="V26" s="6"/>
      <c r="W26" s="6"/>
      <c r="X26" s="6"/>
      <c r="Y26" s="6"/>
      <c r="Z26" s="6"/>
      <c r="AA26" s="6"/>
      <c r="AB26" s="6"/>
    </row>
    <row r="27" spans="1:40" ht="54.95" customHeight="1">
      <c r="A27" s="6"/>
      <c r="B27" s="1550" t="s">
        <v>219</v>
      </c>
      <c r="C27" s="1551"/>
      <c r="D27" s="1551"/>
      <c r="E27" s="1551"/>
      <c r="F27" s="1551"/>
      <c r="G27" s="1551"/>
      <c r="H27" s="1551"/>
      <c r="I27" s="1551"/>
      <c r="J27" s="1551"/>
      <c r="K27" s="1551"/>
      <c r="L27" s="1551"/>
      <c r="M27" s="1551"/>
      <c r="N27" s="1551"/>
      <c r="O27" s="1552"/>
      <c r="P27" s="109"/>
      <c r="Q27" s="1553" t="s">
        <v>220</v>
      </c>
      <c r="R27" s="1554"/>
      <c r="S27" s="1554"/>
      <c r="T27" s="1554"/>
      <c r="U27" s="1554"/>
      <c r="V27" s="1554"/>
      <c r="W27" s="1554"/>
      <c r="X27" s="1554"/>
      <c r="Y27" s="1554"/>
      <c r="Z27" s="1554"/>
      <c r="AA27" s="1554"/>
      <c r="AB27" s="1555"/>
      <c r="AC27" s="1556" t="s">
        <v>221</v>
      </c>
      <c r="AD27" s="1556"/>
      <c r="AE27" s="1556"/>
      <c r="AF27" s="1556"/>
      <c r="AG27" s="1556"/>
      <c r="AH27" s="1556"/>
      <c r="AI27" s="1556"/>
      <c r="AJ27" s="1556"/>
      <c r="AK27" s="1556"/>
      <c r="AL27" s="1556"/>
      <c r="AM27" s="1556"/>
      <c r="AN27" s="1556"/>
    </row>
    <row r="28" spans="1:40" ht="54.95" customHeight="1" thickBot="1">
      <c r="A28" s="6"/>
      <c r="B28" s="821" t="s">
        <v>222</v>
      </c>
      <c r="C28" s="821" t="s">
        <v>223</v>
      </c>
      <c r="D28" s="822" t="s">
        <v>224</v>
      </c>
      <c r="E28" s="822" t="s">
        <v>225</v>
      </c>
      <c r="F28" s="822" t="s">
        <v>226</v>
      </c>
      <c r="G28" s="822" t="s">
        <v>227</v>
      </c>
      <c r="H28" s="822" t="s">
        <v>228</v>
      </c>
      <c r="I28" s="822" t="s">
        <v>229</v>
      </c>
      <c r="J28" s="822" t="s">
        <v>230</v>
      </c>
      <c r="K28" s="822" t="s">
        <v>231</v>
      </c>
      <c r="L28" s="823" t="s">
        <v>232</v>
      </c>
      <c r="M28" s="821" t="s">
        <v>233</v>
      </c>
      <c r="N28" s="824" t="s">
        <v>234</v>
      </c>
      <c r="O28" s="825" t="s">
        <v>235</v>
      </c>
      <c r="P28" s="64"/>
      <c r="Q28" s="864" t="s">
        <v>196</v>
      </c>
      <c r="R28" s="864" t="s">
        <v>197</v>
      </c>
      <c r="S28" s="864" t="s">
        <v>198</v>
      </c>
      <c r="T28" s="864" t="s">
        <v>199</v>
      </c>
      <c r="U28" s="865" t="s">
        <v>134</v>
      </c>
      <c r="V28" s="865" t="s">
        <v>200</v>
      </c>
      <c r="W28" s="866" t="s">
        <v>201</v>
      </c>
      <c r="X28" s="865" t="s">
        <v>202</v>
      </c>
      <c r="Y28" s="866" t="s">
        <v>203</v>
      </c>
      <c r="Z28" s="865" t="s">
        <v>204</v>
      </c>
      <c r="AA28" s="866" t="s">
        <v>205</v>
      </c>
      <c r="AB28" s="865" t="s">
        <v>206</v>
      </c>
      <c r="AC28" s="867" t="s">
        <v>196</v>
      </c>
      <c r="AD28" s="868" t="s">
        <v>197</v>
      </c>
      <c r="AE28" s="868" t="s">
        <v>198</v>
      </c>
      <c r="AF28" s="868" t="s">
        <v>199</v>
      </c>
      <c r="AG28" s="868" t="s">
        <v>134</v>
      </c>
      <c r="AH28" s="868" t="s">
        <v>200</v>
      </c>
      <c r="AI28" s="868" t="s">
        <v>201</v>
      </c>
      <c r="AJ28" s="868" t="s">
        <v>202</v>
      </c>
      <c r="AK28" s="868" t="s">
        <v>203</v>
      </c>
      <c r="AL28" s="868" t="s">
        <v>204</v>
      </c>
      <c r="AM28" s="868" t="s">
        <v>205</v>
      </c>
      <c r="AN28" s="868" t="s">
        <v>206</v>
      </c>
    </row>
    <row r="29" spans="1:40" s="4" customFormat="1" ht="24.95" customHeight="1" thickTop="1">
      <c r="A29" s="129"/>
      <c r="B29" s="826"/>
      <c r="C29" s="827"/>
      <c r="D29" s="828"/>
      <c r="E29" s="828"/>
      <c r="F29" s="828"/>
      <c r="G29" s="828"/>
      <c r="H29" s="829">
        <v>0</v>
      </c>
      <c r="I29" s="830">
        <v>0</v>
      </c>
      <c r="J29" s="831">
        <f>(H29*I29)*12</f>
        <v>0</v>
      </c>
      <c r="K29" s="832">
        <v>1</v>
      </c>
      <c r="L29" s="830">
        <f>J29*K29</f>
        <v>0</v>
      </c>
      <c r="M29" s="833">
        <v>0.3</v>
      </c>
      <c r="N29" s="830">
        <f>+L29*(1+M29)</f>
        <v>0</v>
      </c>
      <c r="O29" s="834"/>
      <c r="P29" s="65"/>
      <c r="Q29" s="869">
        <v>0</v>
      </c>
      <c r="R29" s="870">
        <v>0</v>
      </c>
      <c r="S29" s="871">
        <v>0</v>
      </c>
      <c r="T29" s="871">
        <v>0</v>
      </c>
      <c r="U29" s="871">
        <v>0</v>
      </c>
      <c r="V29" s="871">
        <v>0</v>
      </c>
      <c r="W29" s="871">
        <v>0</v>
      </c>
      <c r="X29" s="871">
        <v>0</v>
      </c>
      <c r="Y29" s="871">
        <v>0</v>
      </c>
      <c r="Z29" s="871">
        <v>0</v>
      </c>
      <c r="AA29" s="871">
        <v>0</v>
      </c>
      <c r="AB29" s="871">
        <v>0</v>
      </c>
      <c r="AC29" s="872">
        <f>+Q29*$M29/12/1000</f>
        <v>0</v>
      </c>
      <c r="AD29" s="873">
        <f>+R29*$M29/12/1000</f>
        <v>0</v>
      </c>
      <c r="AE29" s="873">
        <f t="shared" ref="AE29:AE51" si="37">+S29*$M29/12/1000</f>
        <v>0</v>
      </c>
      <c r="AF29" s="872">
        <f t="shared" ref="AF29:AF51" si="38">+T29*$M29/12/1000</f>
        <v>0</v>
      </c>
      <c r="AG29" s="873">
        <f t="shared" ref="AG29:AG51" si="39">+U29*$M29/12/1000</f>
        <v>0</v>
      </c>
      <c r="AH29" s="873">
        <f t="shared" ref="AH29:AH51" si="40">+V29*$M29/12/1000</f>
        <v>0</v>
      </c>
      <c r="AI29" s="873">
        <f t="shared" ref="AI29:AI51" si="41">+W29*$M29/12/1000</f>
        <v>0</v>
      </c>
      <c r="AJ29" s="873">
        <f t="shared" ref="AJ29:AJ51" si="42">+X29*$M29/12/1000</f>
        <v>0</v>
      </c>
      <c r="AK29" s="873">
        <f t="shared" ref="AK29:AK51" si="43">+Y29*$M29/12/1000</f>
        <v>0</v>
      </c>
      <c r="AL29" s="873">
        <f t="shared" ref="AL29:AL51" si="44">+Z29*$M29/12/1000</f>
        <v>0</v>
      </c>
      <c r="AM29" s="873">
        <f t="shared" ref="AM29:AM51" si="45">+AA29*$M29/12/1000</f>
        <v>0</v>
      </c>
      <c r="AN29" s="873">
        <f t="shared" ref="AN29:AN51" si="46">+AB29*$M29/12/1000</f>
        <v>0</v>
      </c>
    </row>
    <row r="30" spans="1:40" s="4" customFormat="1" ht="24.95" customHeight="1">
      <c r="A30" s="129"/>
      <c r="B30" s="835"/>
      <c r="C30" s="835"/>
      <c r="D30" s="835"/>
      <c r="E30" s="835"/>
      <c r="F30" s="835"/>
      <c r="G30" s="828"/>
      <c r="H30" s="836">
        <v>0</v>
      </c>
      <c r="I30" s="837">
        <v>0</v>
      </c>
      <c r="J30" s="838">
        <f t="shared" ref="J30:J48" si="47">(H30*I30)*12</f>
        <v>0</v>
      </c>
      <c r="K30" s="839">
        <v>1</v>
      </c>
      <c r="L30" s="837">
        <f t="shared" ref="L30:L48" si="48">J30*K30</f>
        <v>0</v>
      </c>
      <c r="M30" s="840">
        <v>0.3</v>
      </c>
      <c r="N30" s="837">
        <f t="shared" ref="N30:N48" si="49">+L30*(1+M30)</f>
        <v>0</v>
      </c>
      <c r="O30" s="841"/>
      <c r="P30" s="65"/>
      <c r="Q30" s="869">
        <v>0</v>
      </c>
      <c r="R30" s="874">
        <v>0</v>
      </c>
      <c r="S30" s="869">
        <v>0</v>
      </c>
      <c r="T30" s="869">
        <v>0</v>
      </c>
      <c r="U30" s="869">
        <v>0</v>
      </c>
      <c r="V30" s="869">
        <v>0</v>
      </c>
      <c r="W30" s="869">
        <v>0</v>
      </c>
      <c r="X30" s="869">
        <v>0</v>
      </c>
      <c r="Y30" s="869">
        <v>0</v>
      </c>
      <c r="Z30" s="869">
        <v>0</v>
      </c>
      <c r="AA30" s="869">
        <v>0</v>
      </c>
      <c r="AB30" s="869">
        <v>0</v>
      </c>
      <c r="AC30" s="872">
        <f t="shared" ref="AC30:AD61" si="50">+Q30*$M30/12/1000</f>
        <v>0</v>
      </c>
      <c r="AD30" s="873">
        <f t="shared" ref="AD30:AD52" si="51">+R30*$M30/12/1000</f>
        <v>0</v>
      </c>
      <c r="AE30" s="873">
        <f t="shared" si="37"/>
        <v>0</v>
      </c>
      <c r="AF30" s="872">
        <f t="shared" si="38"/>
        <v>0</v>
      </c>
      <c r="AG30" s="873">
        <f t="shared" si="39"/>
        <v>0</v>
      </c>
      <c r="AH30" s="873">
        <f t="shared" si="40"/>
        <v>0</v>
      </c>
      <c r="AI30" s="873">
        <f t="shared" si="41"/>
        <v>0</v>
      </c>
      <c r="AJ30" s="873">
        <f t="shared" si="42"/>
        <v>0</v>
      </c>
      <c r="AK30" s="873">
        <f t="shared" si="43"/>
        <v>0</v>
      </c>
      <c r="AL30" s="873">
        <f t="shared" si="44"/>
        <v>0</v>
      </c>
      <c r="AM30" s="873">
        <f t="shared" si="45"/>
        <v>0</v>
      </c>
      <c r="AN30" s="873">
        <f t="shared" si="46"/>
        <v>0</v>
      </c>
    </row>
    <row r="31" spans="1:40" s="4" customFormat="1" ht="24.95" customHeight="1">
      <c r="A31" s="129"/>
      <c r="B31" s="835"/>
      <c r="C31" s="842"/>
      <c r="D31" s="842"/>
      <c r="E31" s="842"/>
      <c r="F31" s="842"/>
      <c r="G31" s="828"/>
      <c r="H31" s="843">
        <v>0</v>
      </c>
      <c r="I31" s="844">
        <v>0</v>
      </c>
      <c r="J31" s="845">
        <f t="shared" si="47"/>
        <v>0</v>
      </c>
      <c r="K31" s="846">
        <v>1</v>
      </c>
      <c r="L31" s="844">
        <f t="shared" si="48"/>
        <v>0</v>
      </c>
      <c r="M31" s="847">
        <v>0.3</v>
      </c>
      <c r="N31" s="844">
        <f t="shared" si="49"/>
        <v>0</v>
      </c>
      <c r="O31" s="848"/>
      <c r="P31" s="65"/>
      <c r="Q31" s="869">
        <v>0</v>
      </c>
      <c r="R31" s="874">
        <v>0</v>
      </c>
      <c r="S31" s="869">
        <v>0</v>
      </c>
      <c r="T31" s="869">
        <v>0</v>
      </c>
      <c r="U31" s="869">
        <v>0</v>
      </c>
      <c r="V31" s="869">
        <v>0</v>
      </c>
      <c r="W31" s="869">
        <v>0</v>
      </c>
      <c r="X31" s="869">
        <v>0</v>
      </c>
      <c r="Y31" s="869">
        <v>0</v>
      </c>
      <c r="Z31" s="869">
        <v>0</v>
      </c>
      <c r="AA31" s="869">
        <v>0</v>
      </c>
      <c r="AB31" s="869">
        <v>0</v>
      </c>
      <c r="AC31" s="872">
        <f t="shared" si="50"/>
        <v>0</v>
      </c>
      <c r="AD31" s="873">
        <f t="shared" si="51"/>
        <v>0</v>
      </c>
      <c r="AE31" s="873">
        <f t="shared" si="37"/>
        <v>0</v>
      </c>
      <c r="AF31" s="872">
        <f t="shared" si="38"/>
        <v>0</v>
      </c>
      <c r="AG31" s="873">
        <f t="shared" si="39"/>
        <v>0</v>
      </c>
      <c r="AH31" s="873">
        <f t="shared" si="40"/>
        <v>0</v>
      </c>
      <c r="AI31" s="873">
        <f t="shared" si="41"/>
        <v>0</v>
      </c>
      <c r="AJ31" s="873">
        <f t="shared" si="42"/>
        <v>0</v>
      </c>
      <c r="AK31" s="873">
        <f t="shared" si="43"/>
        <v>0</v>
      </c>
      <c r="AL31" s="873">
        <f t="shared" si="44"/>
        <v>0</v>
      </c>
      <c r="AM31" s="873">
        <f t="shared" si="45"/>
        <v>0</v>
      </c>
      <c r="AN31" s="873">
        <f t="shared" si="46"/>
        <v>0</v>
      </c>
    </row>
    <row r="32" spans="1:40" s="4" customFormat="1" ht="24.95" customHeight="1">
      <c r="A32" s="129"/>
      <c r="B32" s="835"/>
      <c r="C32" s="835"/>
      <c r="D32" s="835"/>
      <c r="E32" s="835"/>
      <c r="F32" s="835"/>
      <c r="G32" s="828"/>
      <c r="H32" s="836">
        <v>0</v>
      </c>
      <c r="I32" s="837">
        <v>0</v>
      </c>
      <c r="J32" s="838">
        <f t="shared" si="47"/>
        <v>0</v>
      </c>
      <c r="K32" s="839">
        <v>1</v>
      </c>
      <c r="L32" s="837">
        <f t="shared" si="48"/>
        <v>0</v>
      </c>
      <c r="M32" s="840">
        <v>0.2</v>
      </c>
      <c r="N32" s="837">
        <f t="shared" si="49"/>
        <v>0</v>
      </c>
      <c r="O32" s="841"/>
      <c r="P32" s="65"/>
      <c r="Q32" s="869">
        <v>0</v>
      </c>
      <c r="R32" s="874">
        <v>0</v>
      </c>
      <c r="S32" s="869">
        <v>0</v>
      </c>
      <c r="T32" s="869">
        <v>0</v>
      </c>
      <c r="U32" s="869">
        <v>0</v>
      </c>
      <c r="V32" s="869">
        <v>0</v>
      </c>
      <c r="W32" s="869">
        <v>0</v>
      </c>
      <c r="X32" s="869">
        <v>0</v>
      </c>
      <c r="Y32" s="869">
        <v>0</v>
      </c>
      <c r="Z32" s="869">
        <v>0</v>
      </c>
      <c r="AA32" s="869">
        <v>0</v>
      </c>
      <c r="AB32" s="869">
        <v>0</v>
      </c>
      <c r="AC32" s="872">
        <f t="shared" si="50"/>
        <v>0</v>
      </c>
      <c r="AD32" s="873">
        <f t="shared" si="51"/>
        <v>0</v>
      </c>
      <c r="AE32" s="873">
        <f t="shared" si="37"/>
        <v>0</v>
      </c>
      <c r="AF32" s="872">
        <f t="shared" si="38"/>
        <v>0</v>
      </c>
      <c r="AG32" s="873">
        <f t="shared" si="39"/>
        <v>0</v>
      </c>
      <c r="AH32" s="873">
        <f t="shared" si="40"/>
        <v>0</v>
      </c>
      <c r="AI32" s="873">
        <f t="shared" si="41"/>
        <v>0</v>
      </c>
      <c r="AJ32" s="873">
        <f t="shared" si="42"/>
        <v>0</v>
      </c>
      <c r="AK32" s="873">
        <f t="shared" si="43"/>
        <v>0</v>
      </c>
      <c r="AL32" s="873">
        <f t="shared" si="44"/>
        <v>0</v>
      </c>
      <c r="AM32" s="873">
        <f t="shared" si="45"/>
        <v>0</v>
      </c>
      <c r="AN32" s="873">
        <f t="shared" si="46"/>
        <v>0</v>
      </c>
    </row>
    <row r="33" spans="1:40" s="4" customFormat="1" ht="24.95" customHeight="1">
      <c r="A33" s="129"/>
      <c r="B33" s="835"/>
      <c r="C33" s="835"/>
      <c r="D33" s="835"/>
      <c r="E33" s="835"/>
      <c r="F33" s="835"/>
      <c r="G33" s="828"/>
      <c r="H33" s="836">
        <v>0</v>
      </c>
      <c r="I33" s="837">
        <v>0</v>
      </c>
      <c r="J33" s="838">
        <f t="shared" si="47"/>
        <v>0</v>
      </c>
      <c r="K33" s="839">
        <v>1</v>
      </c>
      <c r="L33" s="837">
        <f t="shared" si="48"/>
        <v>0</v>
      </c>
      <c r="M33" s="840">
        <v>0.2</v>
      </c>
      <c r="N33" s="837">
        <f t="shared" si="49"/>
        <v>0</v>
      </c>
      <c r="O33" s="841"/>
      <c r="P33" s="65"/>
      <c r="Q33" s="869">
        <v>0</v>
      </c>
      <c r="R33" s="874">
        <v>0</v>
      </c>
      <c r="S33" s="869">
        <v>0</v>
      </c>
      <c r="T33" s="869">
        <v>0</v>
      </c>
      <c r="U33" s="869">
        <v>0</v>
      </c>
      <c r="V33" s="869">
        <v>0</v>
      </c>
      <c r="W33" s="869">
        <v>0</v>
      </c>
      <c r="X33" s="869">
        <v>0</v>
      </c>
      <c r="Y33" s="869">
        <v>0</v>
      </c>
      <c r="Z33" s="869">
        <v>0</v>
      </c>
      <c r="AA33" s="869">
        <v>0</v>
      </c>
      <c r="AB33" s="869">
        <v>0</v>
      </c>
      <c r="AC33" s="872">
        <f t="shared" si="50"/>
        <v>0</v>
      </c>
      <c r="AD33" s="873">
        <f t="shared" si="51"/>
        <v>0</v>
      </c>
      <c r="AE33" s="873">
        <f t="shared" si="37"/>
        <v>0</v>
      </c>
      <c r="AF33" s="872">
        <f t="shared" si="38"/>
        <v>0</v>
      </c>
      <c r="AG33" s="873">
        <f t="shared" si="39"/>
        <v>0</v>
      </c>
      <c r="AH33" s="873">
        <f t="shared" si="40"/>
        <v>0</v>
      </c>
      <c r="AI33" s="873">
        <f t="shared" si="41"/>
        <v>0</v>
      </c>
      <c r="AJ33" s="873">
        <f t="shared" si="42"/>
        <v>0</v>
      </c>
      <c r="AK33" s="873">
        <f t="shared" si="43"/>
        <v>0</v>
      </c>
      <c r="AL33" s="873">
        <f t="shared" si="44"/>
        <v>0</v>
      </c>
      <c r="AM33" s="873">
        <f t="shared" si="45"/>
        <v>0</v>
      </c>
      <c r="AN33" s="873">
        <f t="shared" si="46"/>
        <v>0</v>
      </c>
    </row>
    <row r="34" spans="1:40" s="4" customFormat="1" ht="24.95" customHeight="1">
      <c r="A34" s="129"/>
      <c r="B34" s="835"/>
      <c r="C34" s="835"/>
      <c r="D34" s="835"/>
      <c r="E34" s="835"/>
      <c r="F34" s="835"/>
      <c r="G34" s="828"/>
      <c r="H34" s="836">
        <v>0</v>
      </c>
      <c r="I34" s="837">
        <v>0</v>
      </c>
      <c r="J34" s="838">
        <f t="shared" si="47"/>
        <v>0</v>
      </c>
      <c r="K34" s="839">
        <v>1</v>
      </c>
      <c r="L34" s="837">
        <f t="shared" si="48"/>
        <v>0</v>
      </c>
      <c r="M34" s="840">
        <v>0.2</v>
      </c>
      <c r="N34" s="837">
        <f t="shared" si="49"/>
        <v>0</v>
      </c>
      <c r="O34" s="841"/>
      <c r="P34" s="65"/>
      <c r="Q34" s="869">
        <v>0</v>
      </c>
      <c r="R34" s="874">
        <v>0</v>
      </c>
      <c r="S34" s="869">
        <v>0</v>
      </c>
      <c r="T34" s="869">
        <v>0</v>
      </c>
      <c r="U34" s="869">
        <v>0</v>
      </c>
      <c r="V34" s="869">
        <v>0</v>
      </c>
      <c r="W34" s="869">
        <v>0</v>
      </c>
      <c r="X34" s="869">
        <v>0</v>
      </c>
      <c r="Y34" s="869">
        <v>0</v>
      </c>
      <c r="Z34" s="869">
        <v>0</v>
      </c>
      <c r="AA34" s="869">
        <v>0</v>
      </c>
      <c r="AB34" s="869">
        <v>0</v>
      </c>
      <c r="AC34" s="872">
        <f t="shared" si="50"/>
        <v>0</v>
      </c>
      <c r="AD34" s="873">
        <f t="shared" si="51"/>
        <v>0</v>
      </c>
      <c r="AE34" s="873">
        <f t="shared" si="37"/>
        <v>0</v>
      </c>
      <c r="AF34" s="872">
        <f t="shared" si="38"/>
        <v>0</v>
      </c>
      <c r="AG34" s="873">
        <f t="shared" si="39"/>
        <v>0</v>
      </c>
      <c r="AH34" s="873">
        <f t="shared" si="40"/>
        <v>0</v>
      </c>
      <c r="AI34" s="873">
        <f t="shared" si="41"/>
        <v>0</v>
      </c>
      <c r="AJ34" s="873">
        <f t="shared" si="42"/>
        <v>0</v>
      </c>
      <c r="AK34" s="873">
        <f t="shared" si="43"/>
        <v>0</v>
      </c>
      <c r="AL34" s="873">
        <f t="shared" si="44"/>
        <v>0</v>
      </c>
      <c r="AM34" s="873">
        <f t="shared" si="45"/>
        <v>0</v>
      </c>
      <c r="AN34" s="873">
        <f t="shared" si="46"/>
        <v>0</v>
      </c>
    </row>
    <row r="35" spans="1:40" s="4" customFormat="1" ht="24.95" customHeight="1">
      <c r="A35" s="129"/>
      <c r="B35" s="835"/>
      <c r="C35" s="835"/>
      <c r="D35" s="835"/>
      <c r="E35" s="835"/>
      <c r="F35" s="835"/>
      <c r="G35" s="828"/>
      <c r="H35" s="836">
        <v>0</v>
      </c>
      <c r="I35" s="837">
        <v>0</v>
      </c>
      <c r="J35" s="838">
        <f t="shared" si="47"/>
        <v>0</v>
      </c>
      <c r="K35" s="839">
        <v>1</v>
      </c>
      <c r="L35" s="837">
        <f t="shared" si="48"/>
        <v>0</v>
      </c>
      <c r="M35" s="840">
        <v>0.2</v>
      </c>
      <c r="N35" s="837">
        <f t="shared" si="49"/>
        <v>0</v>
      </c>
      <c r="O35" s="841"/>
      <c r="P35" s="65"/>
      <c r="Q35" s="869">
        <v>0</v>
      </c>
      <c r="R35" s="874">
        <v>0</v>
      </c>
      <c r="S35" s="869">
        <v>0</v>
      </c>
      <c r="T35" s="869">
        <v>0</v>
      </c>
      <c r="U35" s="869">
        <v>0</v>
      </c>
      <c r="V35" s="869">
        <v>0</v>
      </c>
      <c r="W35" s="869">
        <v>0</v>
      </c>
      <c r="X35" s="869">
        <v>0</v>
      </c>
      <c r="Y35" s="869">
        <v>0</v>
      </c>
      <c r="Z35" s="869">
        <v>0</v>
      </c>
      <c r="AA35" s="869">
        <v>0</v>
      </c>
      <c r="AB35" s="869">
        <v>0</v>
      </c>
      <c r="AC35" s="872">
        <f t="shared" si="50"/>
        <v>0</v>
      </c>
      <c r="AD35" s="873">
        <f t="shared" si="51"/>
        <v>0</v>
      </c>
      <c r="AE35" s="873">
        <f t="shared" si="37"/>
        <v>0</v>
      </c>
      <c r="AF35" s="872">
        <f t="shared" si="38"/>
        <v>0</v>
      </c>
      <c r="AG35" s="873">
        <f t="shared" si="39"/>
        <v>0</v>
      </c>
      <c r="AH35" s="873">
        <f t="shared" si="40"/>
        <v>0</v>
      </c>
      <c r="AI35" s="873">
        <f t="shared" si="41"/>
        <v>0</v>
      </c>
      <c r="AJ35" s="873">
        <f t="shared" si="42"/>
        <v>0</v>
      </c>
      <c r="AK35" s="873">
        <f t="shared" si="43"/>
        <v>0</v>
      </c>
      <c r="AL35" s="873">
        <f t="shared" si="44"/>
        <v>0</v>
      </c>
      <c r="AM35" s="873">
        <f t="shared" si="45"/>
        <v>0</v>
      </c>
      <c r="AN35" s="873">
        <f t="shared" si="46"/>
        <v>0</v>
      </c>
    </row>
    <row r="36" spans="1:40" s="4" customFormat="1" ht="24.95" customHeight="1">
      <c r="A36" s="129"/>
      <c r="B36" s="835"/>
      <c r="C36" s="835"/>
      <c r="D36" s="835"/>
      <c r="E36" s="835"/>
      <c r="F36" s="835"/>
      <c r="G36" s="828"/>
      <c r="H36" s="836">
        <v>0</v>
      </c>
      <c r="I36" s="837">
        <v>0</v>
      </c>
      <c r="J36" s="838">
        <f t="shared" si="47"/>
        <v>0</v>
      </c>
      <c r="K36" s="839">
        <v>1</v>
      </c>
      <c r="L36" s="837">
        <f t="shared" si="48"/>
        <v>0</v>
      </c>
      <c r="M36" s="840">
        <v>0.2</v>
      </c>
      <c r="N36" s="837">
        <f t="shared" si="49"/>
        <v>0</v>
      </c>
      <c r="O36" s="841"/>
      <c r="P36" s="65"/>
      <c r="Q36" s="869">
        <v>0</v>
      </c>
      <c r="R36" s="874">
        <v>0</v>
      </c>
      <c r="S36" s="869">
        <v>0</v>
      </c>
      <c r="T36" s="869">
        <v>0</v>
      </c>
      <c r="U36" s="869">
        <v>0</v>
      </c>
      <c r="V36" s="869">
        <v>0</v>
      </c>
      <c r="W36" s="869">
        <v>0</v>
      </c>
      <c r="X36" s="869">
        <v>0</v>
      </c>
      <c r="Y36" s="869">
        <v>0</v>
      </c>
      <c r="Z36" s="869">
        <v>0</v>
      </c>
      <c r="AA36" s="869">
        <v>0</v>
      </c>
      <c r="AB36" s="869">
        <v>0</v>
      </c>
      <c r="AC36" s="872">
        <f t="shared" si="50"/>
        <v>0</v>
      </c>
      <c r="AD36" s="873">
        <f t="shared" si="51"/>
        <v>0</v>
      </c>
      <c r="AE36" s="873">
        <f t="shared" si="37"/>
        <v>0</v>
      </c>
      <c r="AF36" s="872">
        <f t="shared" si="38"/>
        <v>0</v>
      </c>
      <c r="AG36" s="873">
        <f t="shared" si="39"/>
        <v>0</v>
      </c>
      <c r="AH36" s="873">
        <f t="shared" si="40"/>
        <v>0</v>
      </c>
      <c r="AI36" s="873">
        <f t="shared" si="41"/>
        <v>0</v>
      </c>
      <c r="AJ36" s="873">
        <f t="shared" si="42"/>
        <v>0</v>
      </c>
      <c r="AK36" s="873">
        <f t="shared" si="43"/>
        <v>0</v>
      </c>
      <c r="AL36" s="873">
        <f t="shared" si="44"/>
        <v>0</v>
      </c>
      <c r="AM36" s="873">
        <f t="shared" si="45"/>
        <v>0</v>
      </c>
      <c r="AN36" s="873">
        <f t="shared" si="46"/>
        <v>0</v>
      </c>
    </row>
    <row r="37" spans="1:40" s="4" customFormat="1" ht="24.95" customHeight="1">
      <c r="A37" s="129"/>
      <c r="B37" s="835"/>
      <c r="C37" s="835"/>
      <c r="D37" s="835"/>
      <c r="E37" s="835"/>
      <c r="F37" s="835"/>
      <c r="G37" s="828"/>
      <c r="H37" s="836">
        <v>0</v>
      </c>
      <c r="I37" s="837">
        <v>0</v>
      </c>
      <c r="J37" s="838">
        <f t="shared" si="47"/>
        <v>0</v>
      </c>
      <c r="K37" s="839">
        <v>1</v>
      </c>
      <c r="L37" s="837">
        <f t="shared" si="48"/>
        <v>0</v>
      </c>
      <c r="M37" s="840">
        <v>0.2</v>
      </c>
      <c r="N37" s="837">
        <f t="shared" si="49"/>
        <v>0</v>
      </c>
      <c r="O37" s="841"/>
      <c r="P37" s="65"/>
      <c r="Q37" s="869">
        <v>0</v>
      </c>
      <c r="R37" s="874">
        <v>0</v>
      </c>
      <c r="S37" s="869">
        <v>0</v>
      </c>
      <c r="T37" s="869">
        <v>0</v>
      </c>
      <c r="U37" s="869">
        <v>0</v>
      </c>
      <c r="V37" s="869">
        <v>0</v>
      </c>
      <c r="W37" s="869">
        <v>0</v>
      </c>
      <c r="X37" s="869">
        <v>0</v>
      </c>
      <c r="Y37" s="869">
        <v>0</v>
      </c>
      <c r="Z37" s="869">
        <v>0</v>
      </c>
      <c r="AA37" s="869">
        <v>0</v>
      </c>
      <c r="AB37" s="869">
        <v>0</v>
      </c>
      <c r="AC37" s="872">
        <f t="shared" si="50"/>
        <v>0</v>
      </c>
      <c r="AD37" s="873">
        <f t="shared" si="51"/>
        <v>0</v>
      </c>
      <c r="AE37" s="873">
        <f t="shared" si="37"/>
        <v>0</v>
      </c>
      <c r="AF37" s="872">
        <f t="shared" si="38"/>
        <v>0</v>
      </c>
      <c r="AG37" s="873">
        <f t="shared" si="39"/>
        <v>0</v>
      </c>
      <c r="AH37" s="873">
        <f t="shared" si="40"/>
        <v>0</v>
      </c>
      <c r="AI37" s="873">
        <f t="shared" si="41"/>
        <v>0</v>
      </c>
      <c r="AJ37" s="873">
        <f t="shared" si="42"/>
        <v>0</v>
      </c>
      <c r="AK37" s="873">
        <f t="shared" si="43"/>
        <v>0</v>
      </c>
      <c r="AL37" s="873">
        <f t="shared" si="44"/>
        <v>0</v>
      </c>
      <c r="AM37" s="873">
        <f t="shared" si="45"/>
        <v>0</v>
      </c>
      <c r="AN37" s="873">
        <f t="shared" si="46"/>
        <v>0</v>
      </c>
    </row>
    <row r="38" spans="1:40" s="4" customFormat="1" ht="24.95" customHeight="1">
      <c r="A38" s="129"/>
      <c r="B38" s="835"/>
      <c r="C38" s="835"/>
      <c r="D38" s="835"/>
      <c r="E38" s="835"/>
      <c r="F38" s="835"/>
      <c r="G38" s="828"/>
      <c r="H38" s="836">
        <v>0</v>
      </c>
      <c r="I38" s="837">
        <v>0</v>
      </c>
      <c r="J38" s="838">
        <f t="shared" si="47"/>
        <v>0</v>
      </c>
      <c r="K38" s="839">
        <v>1</v>
      </c>
      <c r="L38" s="837">
        <f t="shared" si="48"/>
        <v>0</v>
      </c>
      <c r="M38" s="840">
        <v>0.2</v>
      </c>
      <c r="N38" s="837">
        <f t="shared" si="49"/>
        <v>0</v>
      </c>
      <c r="O38" s="841"/>
      <c r="P38" s="65"/>
      <c r="Q38" s="869">
        <v>0</v>
      </c>
      <c r="R38" s="874">
        <v>0</v>
      </c>
      <c r="S38" s="869">
        <v>0</v>
      </c>
      <c r="T38" s="869">
        <v>0</v>
      </c>
      <c r="U38" s="869">
        <v>0</v>
      </c>
      <c r="V38" s="869">
        <v>0</v>
      </c>
      <c r="W38" s="869">
        <v>0</v>
      </c>
      <c r="X38" s="869">
        <v>0</v>
      </c>
      <c r="Y38" s="869">
        <v>0</v>
      </c>
      <c r="Z38" s="869">
        <v>0</v>
      </c>
      <c r="AA38" s="869">
        <v>0</v>
      </c>
      <c r="AB38" s="869">
        <v>0</v>
      </c>
      <c r="AC38" s="872">
        <f t="shared" si="50"/>
        <v>0</v>
      </c>
      <c r="AD38" s="873">
        <f t="shared" si="51"/>
        <v>0</v>
      </c>
      <c r="AE38" s="873">
        <f t="shared" si="37"/>
        <v>0</v>
      </c>
      <c r="AF38" s="872">
        <f t="shared" si="38"/>
        <v>0</v>
      </c>
      <c r="AG38" s="873">
        <f t="shared" si="39"/>
        <v>0</v>
      </c>
      <c r="AH38" s="873">
        <f t="shared" si="40"/>
        <v>0</v>
      </c>
      <c r="AI38" s="873">
        <f t="shared" si="41"/>
        <v>0</v>
      </c>
      <c r="AJ38" s="873">
        <f t="shared" si="42"/>
        <v>0</v>
      </c>
      <c r="AK38" s="873">
        <f t="shared" si="43"/>
        <v>0</v>
      </c>
      <c r="AL38" s="873">
        <f t="shared" si="44"/>
        <v>0</v>
      </c>
      <c r="AM38" s="873">
        <f t="shared" si="45"/>
        <v>0</v>
      </c>
      <c r="AN38" s="873">
        <f t="shared" si="46"/>
        <v>0</v>
      </c>
    </row>
    <row r="39" spans="1:40" s="4" customFormat="1" ht="24.95" customHeight="1">
      <c r="A39" s="129"/>
      <c r="B39" s="835"/>
      <c r="C39" s="835"/>
      <c r="D39" s="835"/>
      <c r="E39" s="835"/>
      <c r="F39" s="835"/>
      <c r="G39" s="828"/>
      <c r="H39" s="836">
        <v>0</v>
      </c>
      <c r="I39" s="837">
        <v>0</v>
      </c>
      <c r="J39" s="838">
        <f t="shared" si="47"/>
        <v>0</v>
      </c>
      <c r="K39" s="839">
        <v>1</v>
      </c>
      <c r="L39" s="837">
        <f>J39*K39</f>
        <v>0</v>
      </c>
      <c r="M39" s="840">
        <v>0.2</v>
      </c>
      <c r="N39" s="837">
        <f t="shared" si="49"/>
        <v>0</v>
      </c>
      <c r="O39" s="841"/>
      <c r="P39" s="65"/>
      <c r="Q39" s="869">
        <v>0</v>
      </c>
      <c r="R39" s="874">
        <v>0</v>
      </c>
      <c r="S39" s="869">
        <v>0</v>
      </c>
      <c r="T39" s="869">
        <v>0</v>
      </c>
      <c r="U39" s="869">
        <v>0</v>
      </c>
      <c r="V39" s="869">
        <v>0</v>
      </c>
      <c r="W39" s="869">
        <v>0</v>
      </c>
      <c r="X39" s="869">
        <v>0</v>
      </c>
      <c r="Y39" s="869">
        <v>0</v>
      </c>
      <c r="Z39" s="869">
        <v>0</v>
      </c>
      <c r="AA39" s="869">
        <v>0</v>
      </c>
      <c r="AB39" s="869">
        <v>0</v>
      </c>
      <c r="AC39" s="872">
        <f t="shared" si="50"/>
        <v>0</v>
      </c>
      <c r="AD39" s="873">
        <f t="shared" si="51"/>
        <v>0</v>
      </c>
      <c r="AE39" s="873">
        <f t="shared" si="37"/>
        <v>0</v>
      </c>
      <c r="AF39" s="872">
        <f t="shared" si="38"/>
        <v>0</v>
      </c>
      <c r="AG39" s="873">
        <f t="shared" si="39"/>
        <v>0</v>
      </c>
      <c r="AH39" s="873">
        <f t="shared" si="40"/>
        <v>0</v>
      </c>
      <c r="AI39" s="873">
        <f t="shared" si="41"/>
        <v>0</v>
      </c>
      <c r="AJ39" s="873">
        <f t="shared" si="42"/>
        <v>0</v>
      </c>
      <c r="AK39" s="873">
        <f t="shared" si="43"/>
        <v>0</v>
      </c>
      <c r="AL39" s="873">
        <f t="shared" si="44"/>
        <v>0</v>
      </c>
      <c r="AM39" s="873">
        <f t="shared" si="45"/>
        <v>0</v>
      </c>
      <c r="AN39" s="873">
        <f t="shared" si="46"/>
        <v>0</v>
      </c>
    </row>
    <row r="40" spans="1:40" s="4" customFormat="1" ht="24.95" customHeight="1">
      <c r="A40" s="129"/>
      <c r="B40" s="835"/>
      <c r="C40" s="835"/>
      <c r="D40" s="835"/>
      <c r="E40" s="835"/>
      <c r="F40" s="835"/>
      <c r="G40" s="828"/>
      <c r="H40" s="836">
        <v>0</v>
      </c>
      <c r="I40" s="837">
        <v>0</v>
      </c>
      <c r="J40" s="838">
        <f t="shared" si="47"/>
        <v>0</v>
      </c>
      <c r="K40" s="839">
        <v>1</v>
      </c>
      <c r="L40" s="837">
        <f t="shared" si="48"/>
        <v>0</v>
      </c>
      <c r="M40" s="840">
        <v>0.2</v>
      </c>
      <c r="N40" s="837">
        <f t="shared" si="49"/>
        <v>0</v>
      </c>
      <c r="O40" s="841"/>
      <c r="P40" s="65"/>
      <c r="Q40" s="869">
        <v>0</v>
      </c>
      <c r="R40" s="874">
        <v>0</v>
      </c>
      <c r="S40" s="869">
        <v>0</v>
      </c>
      <c r="T40" s="869">
        <v>0</v>
      </c>
      <c r="U40" s="869">
        <v>0</v>
      </c>
      <c r="V40" s="869">
        <v>0</v>
      </c>
      <c r="W40" s="869">
        <v>0</v>
      </c>
      <c r="X40" s="869">
        <v>0</v>
      </c>
      <c r="Y40" s="869">
        <v>0</v>
      </c>
      <c r="Z40" s="869">
        <v>0</v>
      </c>
      <c r="AA40" s="869">
        <v>0</v>
      </c>
      <c r="AB40" s="869">
        <v>0</v>
      </c>
      <c r="AC40" s="872">
        <f t="shared" si="50"/>
        <v>0</v>
      </c>
      <c r="AD40" s="873">
        <f t="shared" si="51"/>
        <v>0</v>
      </c>
      <c r="AE40" s="873">
        <f t="shared" si="37"/>
        <v>0</v>
      </c>
      <c r="AF40" s="872">
        <f t="shared" si="38"/>
        <v>0</v>
      </c>
      <c r="AG40" s="873">
        <f t="shared" si="39"/>
        <v>0</v>
      </c>
      <c r="AH40" s="873">
        <f t="shared" si="40"/>
        <v>0</v>
      </c>
      <c r="AI40" s="873">
        <f t="shared" si="41"/>
        <v>0</v>
      </c>
      <c r="AJ40" s="873">
        <f t="shared" si="42"/>
        <v>0</v>
      </c>
      <c r="AK40" s="873">
        <f t="shared" si="43"/>
        <v>0</v>
      </c>
      <c r="AL40" s="873">
        <f t="shared" si="44"/>
        <v>0</v>
      </c>
      <c r="AM40" s="873">
        <f t="shared" si="45"/>
        <v>0</v>
      </c>
      <c r="AN40" s="873">
        <f t="shared" si="46"/>
        <v>0</v>
      </c>
    </row>
    <row r="41" spans="1:40" s="4" customFormat="1" ht="24.95" customHeight="1">
      <c r="A41" s="129"/>
      <c r="B41" s="835"/>
      <c r="C41" s="835"/>
      <c r="D41" s="835"/>
      <c r="E41" s="835"/>
      <c r="F41" s="835"/>
      <c r="G41" s="828"/>
      <c r="H41" s="836">
        <v>0</v>
      </c>
      <c r="I41" s="837">
        <v>0</v>
      </c>
      <c r="J41" s="838">
        <f t="shared" si="47"/>
        <v>0</v>
      </c>
      <c r="K41" s="839">
        <v>1</v>
      </c>
      <c r="L41" s="837">
        <f t="shared" si="48"/>
        <v>0</v>
      </c>
      <c r="M41" s="840">
        <v>0.2</v>
      </c>
      <c r="N41" s="837">
        <f t="shared" si="49"/>
        <v>0</v>
      </c>
      <c r="O41" s="841"/>
      <c r="P41" s="65"/>
      <c r="Q41" s="869">
        <v>0</v>
      </c>
      <c r="R41" s="874">
        <v>0</v>
      </c>
      <c r="S41" s="869">
        <v>0</v>
      </c>
      <c r="T41" s="869">
        <v>0</v>
      </c>
      <c r="U41" s="869">
        <v>0</v>
      </c>
      <c r="V41" s="869">
        <v>0</v>
      </c>
      <c r="W41" s="869">
        <v>0</v>
      </c>
      <c r="X41" s="869">
        <v>0</v>
      </c>
      <c r="Y41" s="869">
        <v>0</v>
      </c>
      <c r="Z41" s="869">
        <v>0</v>
      </c>
      <c r="AA41" s="869">
        <v>0</v>
      </c>
      <c r="AB41" s="869">
        <v>0</v>
      </c>
      <c r="AC41" s="872">
        <f t="shared" si="50"/>
        <v>0</v>
      </c>
      <c r="AD41" s="873">
        <f t="shared" si="51"/>
        <v>0</v>
      </c>
      <c r="AE41" s="873">
        <f t="shared" si="37"/>
        <v>0</v>
      </c>
      <c r="AF41" s="872">
        <f t="shared" si="38"/>
        <v>0</v>
      </c>
      <c r="AG41" s="873">
        <f t="shared" si="39"/>
        <v>0</v>
      </c>
      <c r="AH41" s="873">
        <f t="shared" si="40"/>
        <v>0</v>
      </c>
      <c r="AI41" s="873">
        <f t="shared" si="41"/>
        <v>0</v>
      </c>
      <c r="AJ41" s="873">
        <f t="shared" si="42"/>
        <v>0</v>
      </c>
      <c r="AK41" s="873">
        <f t="shared" si="43"/>
        <v>0</v>
      </c>
      <c r="AL41" s="873">
        <f t="shared" si="44"/>
        <v>0</v>
      </c>
      <c r="AM41" s="873">
        <f t="shared" si="45"/>
        <v>0</v>
      </c>
      <c r="AN41" s="873">
        <f t="shared" si="46"/>
        <v>0</v>
      </c>
    </row>
    <row r="42" spans="1:40" s="4" customFormat="1" ht="24.95" customHeight="1">
      <c r="A42" s="129"/>
      <c r="B42" s="835"/>
      <c r="C42" s="835"/>
      <c r="D42" s="835"/>
      <c r="E42" s="835"/>
      <c r="F42" s="835"/>
      <c r="G42" s="828"/>
      <c r="H42" s="836">
        <v>0</v>
      </c>
      <c r="I42" s="837">
        <v>0</v>
      </c>
      <c r="J42" s="838">
        <f t="shared" si="47"/>
        <v>0</v>
      </c>
      <c r="K42" s="839">
        <v>1</v>
      </c>
      <c r="L42" s="837">
        <f t="shared" si="48"/>
        <v>0</v>
      </c>
      <c r="M42" s="840">
        <v>0.2</v>
      </c>
      <c r="N42" s="837">
        <f t="shared" si="49"/>
        <v>0</v>
      </c>
      <c r="O42" s="841"/>
      <c r="P42" s="65"/>
      <c r="Q42" s="869">
        <v>0</v>
      </c>
      <c r="R42" s="874">
        <v>0</v>
      </c>
      <c r="S42" s="869">
        <v>0</v>
      </c>
      <c r="T42" s="869">
        <v>0</v>
      </c>
      <c r="U42" s="869">
        <v>0</v>
      </c>
      <c r="V42" s="869">
        <v>0</v>
      </c>
      <c r="W42" s="869">
        <v>0</v>
      </c>
      <c r="X42" s="869">
        <v>0</v>
      </c>
      <c r="Y42" s="869">
        <v>0</v>
      </c>
      <c r="Z42" s="869">
        <v>0</v>
      </c>
      <c r="AA42" s="869">
        <v>0</v>
      </c>
      <c r="AB42" s="869">
        <v>0</v>
      </c>
      <c r="AC42" s="872">
        <f t="shared" si="50"/>
        <v>0</v>
      </c>
      <c r="AD42" s="873">
        <f t="shared" si="51"/>
        <v>0</v>
      </c>
      <c r="AE42" s="873">
        <f t="shared" si="37"/>
        <v>0</v>
      </c>
      <c r="AF42" s="872">
        <f t="shared" si="38"/>
        <v>0</v>
      </c>
      <c r="AG42" s="873">
        <f t="shared" si="39"/>
        <v>0</v>
      </c>
      <c r="AH42" s="873">
        <f t="shared" si="40"/>
        <v>0</v>
      </c>
      <c r="AI42" s="873">
        <f t="shared" si="41"/>
        <v>0</v>
      </c>
      <c r="AJ42" s="873">
        <f t="shared" si="42"/>
        <v>0</v>
      </c>
      <c r="AK42" s="873">
        <f t="shared" si="43"/>
        <v>0</v>
      </c>
      <c r="AL42" s="873">
        <f t="shared" si="44"/>
        <v>0</v>
      </c>
      <c r="AM42" s="873">
        <f t="shared" si="45"/>
        <v>0</v>
      </c>
      <c r="AN42" s="873">
        <f t="shared" si="46"/>
        <v>0</v>
      </c>
    </row>
    <row r="43" spans="1:40" s="4" customFormat="1" ht="24.95" customHeight="1">
      <c r="A43" s="129"/>
      <c r="B43" s="835"/>
      <c r="C43" s="835"/>
      <c r="D43" s="835"/>
      <c r="E43" s="835"/>
      <c r="F43" s="835"/>
      <c r="G43" s="828"/>
      <c r="H43" s="836">
        <v>0</v>
      </c>
      <c r="I43" s="837">
        <v>0</v>
      </c>
      <c r="J43" s="838">
        <f t="shared" si="47"/>
        <v>0</v>
      </c>
      <c r="K43" s="839">
        <v>1</v>
      </c>
      <c r="L43" s="837">
        <f t="shared" si="48"/>
        <v>0</v>
      </c>
      <c r="M43" s="840">
        <v>0.2</v>
      </c>
      <c r="N43" s="837">
        <f t="shared" si="49"/>
        <v>0</v>
      </c>
      <c r="O43" s="841"/>
      <c r="P43" s="65"/>
      <c r="Q43" s="869">
        <v>0</v>
      </c>
      <c r="R43" s="874">
        <v>0</v>
      </c>
      <c r="S43" s="869">
        <v>0</v>
      </c>
      <c r="T43" s="869">
        <v>0</v>
      </c>
      <c r="U43" s="869">
        <v>0</v>
      </c>
      <c r="V43" s="869">
        <v>0</v>
      </c>
      <c r="W43" s="869">
        <v>0</v>
      </c>
      <c r="X43" s="869">
        <v>0</v>
      </c>
      <c r="Y43" s="869">
        <v>0</v>
      </c>
      <c r="Z43" s="869">
        <v>0</v>
      </c>
      <c r="AA43" s="869">
        <v>0</v>
      </c>
      <c r="AB43" s="869">
        <v>0</v>
      </c>
      <c r="AC43" s="872">
        <f t="shared" si="50"/>
        <v>0</v>
      </c>
      <c r="AD43" s="873">
        <f t="shared" si="51"/>
        <v>0</v>
      </c>
      <c r="AE43" s="873">
        <f t="shared" si="37"/>
        <v>0</v>
      </c>
      <c r="AF43" s="872">
        <f t="shared" si="38"/>
        <v>0</v>
      </c>
      <c r="AG43" s="873">
        <f t="shared" si="39"/>
        <v>0</v>
      </c>
      <c r="AH43" s="873">
        <f t="shared" si="40"/>
        <v>0</v>
      </c>
      <c r="AI43" s="873">
        <f t="shared" si="41"/>
        <v>0</v>
      </c>
      <c r="AJ43" s="873">
        <f t="shared" si="42"/>
        <v>0</v>
      </c>
      <c r="AK43" s="873">
        <f t="shared" si="43"/>
        <v>0</v>
      </c>
      <c r="AL43" s="873">
        <f t="shared" si="44"/>
        <v>0</v>
      </c>
      <c r="AM43" s="873">
        <f t="shared" si="45"/>
        <v>0</v>
      </c>
      <c r="AN43" s="873">
        <f t="shared" si="46"/>
        <v>0</v>
      </c>
    </row>
    <row r="44" spans="1:40" s="4" customFormat="1" ht="24.95" customHeight="1">
      <c r="A44" s="129"/>
      <c r="B44" s="835"/>
      <c r="C44" s="835"/>
      <c r="D44" s="835"/>
      <c r="E44" s="835"/>
      <c r="F44" s="835"/>
      <c r="G44" s="828"/>
      <c r="H44" s="836">
        <v>0</v>
      </c>
      <c r="I44" s="837">
        <v>0</v>
      </c>
      <c r="J44" s="838">
        <f t="shared" si="47"/>
        <v>0</v>
      </c>
      <c r="K44" s="839">
        <v>1</v>
      </c>
      <c r="L44" s="837">
        <f t="shared" si="48"/>
        <v>0</v>
      </c>
      <c r="M44" s="840">
        <v>0.2</v>
      </c>
      <c r="N44" s="837">
        <f t="shared" si="49"/>
        <v>0</v>
      </c>
      <c r="O44" s="841"/>
      <c r="P44" s="65"/>
      <c r="Q44" s="869">
        <v>0</v>
      </c>
      <c r="R44" s="874">
        <v>0</v>
      </c>
      <c r="S44" s="869">
        <v>0</v>
      </c>
      <c r="T44" s="869">
        <v>0</v>
      </c>
      <c r="U44" s="869">
        <v>0</v>
      </c>
      <c r="V44" s="869">
        <v>0</v>
      </c>
      <c r="W44" s="869">
        <v>0</v>
      </c>
      <c r="X44" s="869">
        <v>0</v>
      </c>
      <c r="Y44" s="869">
        <v>0</v>
      </c>
      <c r="Z44" s="869">
        <v>0</v>
      </c>
      <c r="AA44" s="869">
        <v>0</v>
      </c>
      <c r="AB44" s="869">
        <v>0</v>
      </c>
      <c r="AC44" s="872">
        <f t="shared" si="50"/>
        <v>0</v>
      </c>
      <c r="AD44" s="873">
        <f t="shared" si="51"/>
        <v>0</v>
      </c>
      <c r="AE44" s="873">
        <f t="shared" si="37"/>
        <v>0</v>
      </c>
      <c r="AF44" s="872">
        <f t="shared" si="38"/>
        <v>0</v>
      </c>
      <c r="AG44" s="873">
        <f t="shared" si="39"/>
        <v>0</v>
      </c>
      <c r="AH44" s="873">
        <f t="shared" si="40"/>
        <v>0</v>
      </c>
      <c r="AI44" s="873">
        <f t="shared" si="41"/>
        <v>0</v>
      </c>
      <c r="AJ44" s="873">
        <f t="shared" si="42"/>
        <v>0</v>
      </c>
      <c r="AK44" s="873">
        <f t="shared" si="43"/>
        <v>0</v>
      </c>
      <c r="AL44" s="873">
        <f t="shared" si="44"/>
        <v>0</v>
      </c>
      <c r="AM44" s="873">
        <f t="shared" si="45"/>
        <v>0</v>
      </c>
      <c r="AN44" s="873">
        <f t="shared" si="46"/>
        <v>0</v>
      </c>
    </row>
    <row r="45" spans="1:40" s="4" customFormat="1" ht="24.95" customHeight="1">
      <c r="A45" s="129"/>
      <c r="B45" s="835"/>
      <c r="C45" s="835"/>
      <c r="D45" s="835"/>
      <c r="E45" s="835"/>
      <c r="F45" s="835"/>
      <c r="G45" s="828"/>
      <c r="H45" s="836">
        <v>0</v>
      </c>
      <c r="I45" s="837">
        <v>0</v>
      </c>
      <c r="J45" s="838">
        <f t="shared" si="47"/>
        <v>0</v>
      </c>
      <c r="K45" s="839">
        <v>1</v>
      </c>
      <c r="L45" s="837">
        <f t="shared" si="48"/>
        <v>0</v>
      </c>
      <c r="M45" s="840">
        <v>0.2</v>
      </c>
      <c r="N45" s="837">
        <f t="shared" si="49"/>
        <v>0</v>
      </c>
      <c r="O45" s="841"/>
      <c r="P45" s="65"/>
      <c r="Q45" s="869">
        <v>0</v>
      </c>
      <c r="R45" s="874">
        <v>0</v>
      </c>
      <c r="S45" s="869">
        <v>0</v>
      </c>
      <c r="T45" s="869">
        <v>0</v>
      </c>
      <c r="U45" s="869">
        <v>0</v>
      </c>
      <c r="V45" s="869">
        <v>0</v>
      </c>
      <c r="W45" s="869">
        <v>0</v>
      </c>
      <c r="X45" s="869">
        <v>0</v>
      </c>
      <c r="Y45" s="869">
        <v>0</v>
      </c>
      <c r="Z45" s="869">
        <v>0</v>
      </c>
      <c r="AA45" s="869">
        <v>0</v>
      </c>
      <c r="AB45" s="869">
        <v>0</v>
      </c>
      <c r="AC45" s="872">
        <f t="shared" si="50"/>
        <v>0</v>
      </c>
      <c r="AD45" s="873">
        <f t="shared" si="51"/>
        <v>0</v>
      </c>
      <c r="AE45" s="873">
        <f t="shared" si="37"/>
        <v>0</v>
      </c>
      <c r="AF45" s="872">
        <f t="shared" si="38"/>
        <v>0</v>
      </c>
      <c r="AG45" s="873">
        <f t="shared" si="39"/>
        <v>0</v>
      </c>
      <c r="AH45" s="873">
        <f t="shared" si="40"/>
        <v>0</v>
      </c>
      <c r="AI45" s="873">
        <f t="shared" si="41"/>
        <v>0</v>
      </c>
      <c r="AJ45" s="873">
        <f t="shared" si="42"/>
        <v>0</v>
      </c>
      <c r="AK45" s="873">
        <f t="shared" si="43"/>
        <v>0</v>
      </c>
      <c r="AL45" s="873">
        <f t="shared" si="44"/>
        <v>0</v>
      </c>
      <c r="AM45" s="873">
        <f t="shared" si="45"/>
        <v>0</v>
      </c>
      <c r="AN45" s="873">
        <f t="shared" si="46"/>
        <v>0</v>
      </c>
    </row>
    <row r="46" spans="1:40" s="4" customFormat="1" ht="24.95" customHeight="1">
      <c r="A46" s="129"/>
      <c r="B46" s="835"/>
      <c r="C46" s="835"/>
      <c r="D46" s="835"/>
      <c r="E46" s="835"/>
      <c r="F46" s="835"/>
      <c r="G46" s="828"/>
      <c r="H46" s="836">
        <v>0</v>
      </c>
      <c r="I46" s="837">
        <v>0</v>
      </c>
      <c r="J46" s="838">
        <f t="shared" si="47"/>
        <v>0</v>
      </c>
      <c r="K46" s="839">
        <v>1</v>
      </c>
      <c r="L46" s="837">
        <f t="shared" si="48"/>
        <v>0</v>
      </c>
      <c r="M46" s="840">
        <v>0.2</v>
      </c>
      <c r="N46" s="837">
        <f t="shared" si="49"/>
        <v>0</v>
      </c>
      <c r="O46" s="841"/>
      <c r="P46" s="65"/>
      <c r="Q46" s="869">
        <v>0</v>
      </c>
      <c r="R46" s="874">
        <v>0</v>
      </c>
      <c r="S46" s="869">
        <v>0</v>
      </c>
      <c r="T46" s="869">
        <v>0</v>
      </c>
      <c r="U46" s="869">
        <v>0</v>
      </c>
      <c r="V46" s="869">
        <v>0</v>
      </c>
      <c r="W46" s="869">
        <v>0</v>
      </c>
      <c r="X46" s="869">
        <v>0</v>
      </c>
      <c r="Y46" s="869">
        <v>0</v>
      </c>
      <c r="Z46" s="869">
        <v>0</v>
      </c>
      <c r="AA46" s="869">
        <v>0</v>
      </c>
      <c r="AB46" s="869">
        <v>0</v>
      </c>
      <c r="AC46" s="872">
        <f t="shared" si="50"/>
        <v>0</v>
      </c>
      <c r="AD46" s="873">
        <f t="shared" si="51"/>
        <v>0</v>
      </c>
      <c r="AE46" s="873">
        <f t="shared" si="37"/>
        <v>0</v>
      </c>
      <c r="AF46" s="872">
        <f t="shared" si="38"/>
        <v>0</v>
      </c>
      <c r="AG46" s="873">
        <f t="shared" si="39"/>
        <v>0</v>
      </c>
      <c r="AH46" s="873">
        <f t="shared" si="40"/>
        <v>0</v>
      </c>
      <c r="AI46" s="873">
        <f t="shared" si="41"/>
        <v>0</v>
      </c>
      <c r="AJ46" s="873">
        <f t="shared" si="42"/>
        <v>0</v>
      </c>
      <c r="AK46" s="873">
        <f t="shared" si="43"/>
        <v>0</v>
      </c>
      <c r="AL46" s="873">
        <f t="shared" si="44"/>
        <v>0</v>
      </c>
      <c r="AM46" s="873">
        <f t="shared" si="45"/>
        <v>0</v>
      </c>
      <c r="AN46" s="873">
        <f t="shared" si="46"/>
        <v>0</v>
      </c>
    </row>
    <row r="47" spans="1:40" s="4" customFormat="1" ht="24.95" customHeight="1">
      <c r="A47" s="129"/>
      <c r="B47" s="835"/>
      <c r="C47" s="835"/>
      <c r="D47" s="835"/>
      <c r="E47" s="835"/>
      <c r="F47" s="835"/>
      <c r="G47" s="828"/>
      <c r="H47" s="836">
        <v>0</v>
      </c>
      <c r="I47" s="837">
        <v>0</v>
      </c>
      <c r="J47" s="838">
        <f t="shared" si="47"/>
        <v>0</v>
      </c>
      <c r="K47" s="839">
        <v>1</v>
      </c>
      <c r="L47" s="837">
        <f t="shared" si="48"/>
        <v>0</v>
      </c>
      <c r="M47" s="840">
        <v>0.2</v>
      </c>
      <c r="N47" s="837">
        <f t="shared" si="49"/>
        <v>0</v>
      </c>
      <c r="O47" s="841"/>
      <c r="P47" s="65"/>
      <c r="Q47" s="869">
        <v>0</v>
      </c>
      <c r="R47" s="874">
        <v>0</v>
      </c>
      <c r="S47" s="869">
        <v>0</v>
      </c>
      <c r="T47" s="869">
        <v>0</v>
      </c>
      <c r="U47" s="869">
        <v>0</v>
      </c>
      <c r="V47" s="869">
        <v>0</v>
      </c>
      <c r="W47" s="869">
        <v>0</v>
      </c>
      <c r="X47" s="869">
        <v>0</v>
      </c>
      <c r="Y47" s="869">
        <v>0</v>
      </c>
      <c r="Z47" s="869">
        <v>0</v>
      </c>
      <c r="AA47" s="869">
        <v>0</v>
      </c>
      <c r="AB47" s="869">
        <v>0</v>
      </c>
      <c r="AC47" s="872">
        <f t="shared" si="50"/>
        <v>0</v>
      </c>
      <c r="AD47" s="873">
        <f t="shared" si="51"/>
        <v>0</v>
      </c>
      <c r="AE47" s="873">
        <f t="shared" si="37"/>
        <v>0</v>
      </c>
      <c r="AF47" s="872">
        <f t="shared" si="38"/>
        <v>0</v>
      </c>
      <c r="AG47" s="873">
        <f t="shared" si="39"/>
        <v>0</v>
      </c>
      <c r="AH47" s="873">
        <f t="shared" si="40"/>
        <v>0</v>
      </c>
      <c r="AI47" s="873">
        <f t="shared" si="41"/>
        <v>0</v>
      </c>
      <c r="AJ47" s="873">
        <f t="shared" si="42"/>
        <v>0</v>
      </c>
      <c r="AK47" s="873">
        <f t="shared" si="43"/>
        <v>0</v>
      </c>
      <c r="AL47" s="873">
        <f t="shared" si="44"/>
        <v>0</v>
      </c>
      <c r="AM47" s="873">
        <f t="shared" si="45"/>
        <v>0</v>
      </c>
      <c r="AN47" s="873">
        <f t="shared" si="46"/>
        <v>0</v>
      </c>
    </row>
    <row r="48" spans="1:40" s="4" customFormat="1" ht="24.95" customHeight="1">
      <c r="A48" s="129"/>
      <c r="B48" s="835"/>
      <c r="C48" s="835"/>
      <c r="D48" s="835"/>
      <c r="E48" s="835"/>
      <c r="F48" s="835"/>
      <c r="G48" s="828"/>
      <c r="H48" s="836">
        <v>0</v>
      </c>
      <c r="I48" s="837">
        <v>0</v>
      </c>
      <c r="J48" s="838">
        <f t="shared" si="47"/>
        <v>0</v>
      </c>
      <c r="K48" s="839">
        <v>1</v>
      </c>
      <c r="L48" s="837">
        <f t="shared" si="48"/>
        <v>0</v>
      </c>
      <c r="M48" s="840">
        <v>0.2</v>
      </c>
      <c r="N48" s="837">
        <f t="shared" si="49"/>
        <v>0</v>
      </c>
      <c r="O48" s="841"/>
      <c r="P48" s="65"/>
      <c r="Q48" s="869">
        <v>0</v>
      </c>
      <c r="R48" s="874">
        <v>0</v>
      </c>
      <c r="S48" s="869">
        <v>0</v>
      </c>
      <c r="T48" s="869">
        <v>0</v>
      </c>
      <c r="U48" s="869">
        <v>0</v>
      </c>
      <c r="V48" s="869">
        <v>0</v>
      </c>
      <c r="W48" s="869">
        <v>0</v>
      </c>
      <c r="X48" s="869">
        <v>0</v>
      </c>
      <c r="Y48" s="869">
        <v>0</v>
      </c>
      <c r="Z48" s="869">
        <v>0</v>
      </c>
      <c r="AA48" s="869">
        <v>0</v>
      </c>
      <c r="AB48" s="869">
        <v>0</v>
      </c>
      <c r="AC48" s="872">
        <f t="shared" si="50"/>
        <v>0</v>
      </c>
      <c r="AD48" s="873">
        <f t="shared" si="51"/>
        <v>0</v>
      </c>
      <c r="AE48" s="873">
        <f t="shared" si="37"/>
        <v>0</v>
      </c>
      <c r="AF48" s="872">
        <f t="shared" si="38"/>
        <v>0</v>
      </c>
      <c r="AG48" s="873">
        <f t="shared" si="39"/>
        <v>0</v>
      </c>
      <c r="AH48" s="873">
        <f t="shared" si="40"/>
        <v>0</v>
      </c>
      <c r="AI48" s="873">
        <f t="shared" si="41"/>
        <v>0</v>
      </c>
      <c r="AJ48" s="873">
        <f t="shared" si="42"/>
        <v>0</v>
      </c>
      <c r="AK48" s="873">
        <f t="shared" si="43"/>
        <v>0</v>
      </c>
      <c r="AL48" s="873">
        <f t="shared" si="44"/>
        <v>0</v>
      </c>
      <c r="AM48" s="873">
        <f t="shared" si="45"/>
        <v>0</v>
      </c>
      <c r="AN48" s="873">
        <f t="shared" si="46"/>
        <v>0</v>
      </c>
    </row>
    <row r="49" spans="1:40" s="4" customFormat="1" ht="24.95" customHeight="1">
      <c r="A49" s="129"/>
      <c r="B49" s="61"/>
      <c r="C49" s="61"/>
      <c r="D49" s="61"/>
      <c r="E49" s="61"/>
      <c r="F49" s="61"/>
      <c r="G49" s="63"/>
      <c r="H49" s="61"/>
      <c r="I49" s="61"/>
      <c r="J49" s="61"/>
      <c r="K49" s="61"/>
      <c r="L49" s="61"/>
      <c r="M49" s="61"/>
      <c r="N49" s="61"/>
      <c r="O49" s="61"/>
      <c r="P49" s="66"/>
      <c r="Q49" s="875">
        <v>0</v>
      </c>
      <c r="R49" s="876">
        <v>0</v>
      </c>
      <c r="S49" s="875">
        <v>0</v>
      </c>
      <c r="T49" s="875">
        <v>0</v>
      </c>
      <c r="U49" s="875">
        <v>0</v>
      </c>
      <c r="V49" s="875">
        <v>0</v>
      </c>
      <c r="W49" s="875">
        <v>0</v>
      </c>
      <c r="X49" s="875">
        <v>0</v>
      </c>
      <c r="Y49" s="875">
        <v>0</v>
      </c>
      <c r="Z49" s="875">
        <v>0</v>
      </c>
      <c r="AA49" s="875">
        <v>0</v>
      </c>
      <c r="AB49" s="875">
        <v>0</v>
      </c>
      <c r="AC49" s="872">
        <f t="shared" si="50"/>
        <v>0</v>
      </c>
      <c r="AD49" s="873">
        <f t="shared" si="51"/>
        <v>0</v>
      </c>
      <c r="AE49" s="873">
        <f t="shared" si="37"/>
        <v>0</v>
      </c>
      <c r="AF49" s="872">
        <f t="shared" si="38"/>
        <v>0</v>
      </c>
      <c r="AG49" s="873">
        <f t="shared" si="39"/>
        <v>0</v>
      </c>
      <c r="AH49" s="873">
        <f t="shared" si="40"/>
        <v>0</v>
      </c>
      <c r="AI49" s="873">
        <f t="shared" si="41"/>
        <v>0</v>
      </c>
      <c r="AJ49" s="873">
        <f t="shared" si="42"/>
        <v>0</v>
      </c>
      <c r="AK49" s="873">
        <f t="shared" si="43"/>
        <v>0</v>
      </c>
      <c r="AL49" s="873">
        <f t="shared" si="44"/>
        <v>0</v>
      </c>
      <c r="AM49" s="873">
        <f t="shared" si="45"/>
        <v>0</v>
      </c>
      <c r="AN49" s="873">
        <f t="shared" si="46"/>
        <v>0</v>
      </c>
    </row>
    <row r="50" spans="1:40" s="4" customFormat="1" ht="24.95" customHeight="1">
      <c r="A50" s="129"/>
      <c r="B50" s="61"/>
      <c r="C50" s="61"/>
      <c r="D50" s="61"/>
      <c r="E50" s="61"/>
      <c r="F50" s="61"/>
      <c r="G50" s="63"/>
      <c r="H50" s="61"/>
      <c r="I50" s="61"/>
      <c r="J50" s="61"/>
      <c r="K50" s="61"/>
      <c r="L50" s="61"/>
      <c r="M50" s="61"/>
      <c r="N50" s="61"/>
      <c r="O50" s="61"/>
      <c r="P50" s="66"/>
      <c r="Q50" s="875">
        <v>0</v>
      </c>
      <c r="R50" s="876">
        <v>0</v>
      </c>
      <c r="S50" s="875">
        <v>0</v>
      </c>
      <c r="T50" s="875">
        <v>0</v>
      </c>
      <c r="U50" s="875">
        <v>0</v>
      </c>
      <c r="V50" s="875">
        <v>0</v>
      </c>
      <c r="W50" s="875">
        <v>0</v>
      </c>
      <c r="X50" s="875">
        <v>0</v>
      </c>
      <c r="Y50" s="875">
        <v>0</v>
      </c>
      <c r="Z50" s="875">
        <v>0</v>
      </c>
      <c r="AA50" s="875">
        <v>0</v>
      </c>
      <c r="AB50" s="875">
        <v>0</v>
      </c>
      <c r="AC50" s="872">
        <f t="shared" si="50"/>
        <v>0</v>
      </c>
      <c r="AD50" s="873">
        <f t="shared" si="51"/>
        <v>0</v>
      </c>
      <c r="AE50" s="873">
        <f t="shared" si="37"/>
        <v>0</v>
      </c>
      <c r="AF50" s="872">
        <f t="shared" si="38"/>
        <v>0</v>
      </c>
      <c r="AG50" s="873">
        <f t="shared" si="39"/>
        <v>0</v>
      </c>
      <c r="AH50" s="873">
        <f t="shared" si="40"/>
        <v>0</v>
      </c>
      <c r="AI50" s="873">
        <f t="shared" si="41"/>
        <v>0</v>
      </c>
      <c r="AJ50" s="873">
        <f t="shared" si="42"/>
        <v>0</v>
      </c>
      <c r="AK50" s="873">
        <f t="shared" si="43"/>
        <v>0</v>
      </c>
      <c r="AL50" s="873">
        <f t="shared" si="44"/>
        <v>0</v>
      </c>
      <c r="AM50" s="873">
        <f t="shared" si="45"/>
        <v>0</v>
      </c>
      <c r="AN50" s="873">
        <f t="shared" si="46"/>
        <v>0</v>
      </c>
    </row>
    <row r="51" spans="1:40" s="4" customFormat="1" ht="24.95" customHeight="1">
      <c r="A51" s="129"/>
      <c r="B51" s="61"/>
      <c r="C51" s="61"/>
      <c r="D51" s="61"/>
      <c r="E51" s="61"/>
      <c r="F51" s="61"/>
      <c r="G51" s="63"/>
      <c r="H51" s="61"/>
      <c r="I51" s="61"/>
      <c r="J51" s="61"/>
      <c r="K51" s="61"/>
      <c r="L51" s="61"/>
      <c r="M51" s="61"/>
      <c r="N51" s="61"/>
      <c r="O51" s="61"/>
      <c r="P51" s="66"/>
      <c r="Q51" s="875">
        <v>0</v>
      </c>
      <c r="R51" s="876">
        <v>0</v>
      </c>
      <c r="S51" s="875">
        <v>0</v>
      </c>
      <c r="T51" s="875">
        <v>0</v>
      </c>
      <c r="U51" s="875">
        <v>0</v>
      </c>
      <c r="V51" s="875">
        <v>0</v>
      </c>
      <c r="W51" s="875">
        <v>0</v>
      </c>
      <c r="X51" s="875">
        <v>0</v>
      </c>
      <c r="Y51" s="875">
        <v>0</v>
      </c>
      <c r="Z51" s="875">
        <v>0</v>
      </c>
      <c r="AA51" s="875">
        <v>0</v>
      </c>
      <c r="AB51" s="875">
        <v>0</v>
      </c>
      <c r="AC51" s="872">
        <f t="shared" si="50"/>
        <v>0</v>
      </c>
      <c r="AD51" s="873">
        <f t="shared" si="51"/>
        <v>0</v>
      </c>
      <c r="AE51" s="873">
        <f t="shared" si="37"/>
        <v>0</v>
      </c>
      <c r="AF51" s="872">
        <f t="shared" si="38"/>
        <v>0</v>
      </c>
      <c r="AG51" s="873">
        <f t="shared" si="39"/>
        <v>0</v>
      </c>
      <c r="AH51" s="873">
        <f t="shared" si="40"/>
        <v>0</v>
      </c>
      <c r="AI51" s="873">
        <f t="shared" si="41"/>
        <v>0</v>
      </c>
      <c r="AJ51" s="873">
        <f t="shared" si="42"/>
        <v>0</v>
      </c>
      <c r="AK51" s="873">
        <f t="shared" si="43"/>
        <v>0</v>
      </c>
      <c r="AL51" s="873">
        <f t="shared" si="44"/>
        <v>0</v>
      </c>
      <c r="AM51" s="873">
        <f t="shared" si="45"/>
        <v>0</v>
      </c>
      <c r="AN51" s="873">
        <f t="shared" si="46"/>
        <v>0</v>
      </c>
    </row>
    <row r="52" spans="1:40" s="4" customFormat="1" ht="24.95" customHeight="1">
      <c r="A52" s="129"/>
      <c r="B52" s="61"/>
      <c r="C52" s="61"/>
      <c r="D52" s="61"/>
      <c r="E52" s="61"/>
      <c r="F52" s="61"/>
      <c r="G52" s="63"/>
      <c r="H52" s="61"/>
      <c r="I52" s="61"/>
      <c r="J52" s="61"/>
      <c r="K52" s="61"/>
      <c r="L52" s="61"/>
      <c r="M52" s="61"/>
      <c r="N52" s="61"/>
      <c r="O52" s="61"/>
      <c r="P52" s="66"/>
      <c r="Q52" s="875">
        <v>0</v>
      </c>
      <c r="R52" s="876">
        <v>0</v>
      </c>
      <c r="S52" s="875">
        <v>0</v>
      </c>
      <c r="T52" s="875">
        <v>0</v>
      </c>
      <c r="U52" s="875">
        <v>0</v>
      </c>
      <c r="V52" s="875">
        <v>0</v>
      </c>
      <c r="W52" s="875">
        <v>0</v>
      </c>
      <c r="X52" s="875">
        <v>0</v>
      </c>
      <c r="Y52" s="875">
        <v>0</v>
      </c>
      <c r="Z52" s="875">
        <v>0</v>
      </c>
      <c r="AA52" s="875">
        <v>0</v>
      </c>
      <c r="AB52" s="875">
        <v>0</v>
      </c>
      <c r="AC52" s="872">
        <f t="shared" si="50"/>
        <v>0</v>
      </c>
      <c r="AD52" s="873">
        <f t="shared" si="51"/>
        <v>0</v>
      </c>
      <c r="AE52" s="873">
        <f t="shared" ref="AE52:AE61" si="52">+S52*$M52/12/1000</f>
        <v>0</v>
      </c>
      <c r="AF52" s="872">
        <f t="shared" ref="AF52:AN61" si="53">+T52*$M52/12/1000</f>
        <v>0</v>
      </c>
      <c r="AG52" s="873">
        <f t="shared" si="53"/>
        <v>0</v>
      </c>
      <c r="AH52" s="873">
        <f t="shared" si="53"/>
        <v>0</v>
      </c>
      <c r="AI52" s="873">
        <f t="shared" si="53"/>
        <v>0</v>
      </c>
      <c r="AJ52" s="873">
        <f t="shared" si="53"/>
        <v>0</v>
      </c>
      <c r="AK52" s="873">
        <f t="shared" si="53"/>
        <v>0</v>
      </c>
      <c r="AL52" s="873">
        <f t="shared" si="53"/>
        <v>0</v>
      </c>
      <c r="AM52" s="873">
        <f t="shared" si="53"/>
        <v>0</v>
      </c>
      <c r="AN52" s="873">
        <f t="shared" si="53"/>
        <v>0</v>
      </c>
    </row>
    <row r="53" spans="1:40" s="4" customFormat="1" ht="24.95" customHeight="1">
      <c r="A53" s="129"/>
      <c r="B53" s="61"/>
      <c r="C53" s="61"/>
      <c r="D53" s="61"/>
      <c r="E53" s="61"/>
      <c r="F53" s="61"/>
      <c r="G53" s="63"/>
      <c r="H53" s="61"/>
      <c r="I53" s="61"/>
      <c r="J53" s="61"/>
      <c r="K53" s="61"/>
      <c r="L53" s="61"/>
      <c r="M53" s="61"/>
      <c r="N53" s="61"/>
      <c r="O53" s="61"/>
      <c r="P53" s="66"/>
      <c r="Q53" s="875">
        <v>0</v>
      </c>
      <c r="R53" s="876">
        <v>0</v>
      </c>
      <c r="S53" s="875">
        <v>0</v>
      </c>
      <c r="T53" s="875">
        <v>0</v>
      </c>
      <c r="U53" s="875">
        <v>0</v>
      </c>
      <c r="V53" s="875">
        <v>0</v>
      </c>
      <c r="W53" s="875">
        <v>0</v>
      </c>
      <c r="X53" s="875">
        <v>0</v>
      </c>
      <c r="Y53" s="875">
        <v>0</v>
      </c>
      <c r="Z53" s="875">
        <v>0</v>
      </c>
      <c r="AA53" s="875">
        <v>0</v>
      </c>
      <c r="AB53" s="875">
        <v>0</v>
      </c>
      <c r="AC53" s="872">
        <f t="shared" si="50"/>
        <v>0</v>
      </c>
      <c r="AD53" s="873">
        <f t="shared" si="50"/>
        <v>0</v>
      </c>
      <c r="AE53" s="873">
        <f t="shared" si="52"/>
        <v>0</v>
      </c>
      <c r="AF53" s="872">
        <f t="shared" si="53"/>
        <v>0</v>
      </c>
      <c r="AG53" s="873">
        <f t="shared" si="53"/>
        <v>0</v>
      </c>
      <c r="AH53" s="873">
        <f t="shared" si="53"/>
        <v>0</v>
      </c>
      <c r="AI53" s="873">
        <f t="shared" si="53"/>
        <v>0</v>
      </c>
      <c r="AJ53" s="873">
        <f t="shared" si="53"/>
        <v>0</v>
      </c>
      <c r="AK53" s="873">
        <f t="shared" si="53"/>
        <v>0</v>
      </c>
      <c r="AL53" s="873">
        <f t="shared" si="53"/>
        <v>0</v>
      </c>
      <c r="AM53" s="873">
        <f t="shared" si="53"/>
        <v>0</v>
      </c>
      <c r="AN53" s="873">
        <f t="shared" si="53"/>
        <v>0</v>
      </c>
    </row>
    <row r="54" spans="1:40" s="4" customFormat="1" ht="24.95" customHeight="1">
      <c r="A54" s="129"/>
      <c r="B54" s="61"/>
      <c r="C54" s="61"/>
      <c r="D54" s="61"/>
      <c r="E54" s="61"/>
      <c r="F54" s="61"/>
      <c r="G54" s="63"/>
      <c r="H54" s="61"/>
      <c r="I54" s="61"/>
      <c r="J54" s="61"/>
      <c r="K54" s="61"/>
      <c r="L54" s="61"/>
      <c r="M54" s="61"/>
      <c r="N54" s="61"/>
      <c r="O54" s="61"/>
      <c r="P54" s="66"/>
      <c r="Q54" s="875">
        <v>0</v>
      </c>
      <c r="R54" s="876">
        <v>0</v>
      </c>
      <c r="S54" s="875">
        <v>0</v>
      </c>
      <c r="T54" s="875">
        <v>0</v>
      </c>
      <c r="U54" s="875">
        <v>0</v>
      </c>
      <c r="V54" s="875">
        <v>0</v>
      </c>
      <c r="W54" s="875">
        <v>0</v>
      </c>
      <c r="X54" s="875">
        <v>0</v>
      </c>
      <c r="Y54" s="875">
        <v>0</v>
      </c>
      <c r="Z54" s="875">
        <v>0</v>
      </c>
      <c r="AA54" s="875">
        <v>0</v>
      </c>
      <c r="AB54" s="875">
        <v>0</v>
      </c>
      <c r="AC54" s="872">
        <f t="shared" si="50"/>
        <v>0</v>
      </c>
      <c r="AD54" s="873">
        <f t="shared" si="50"/>
        <v>0</v>
      </c>
      <c r="AE54" s="873">
        <f t="shared" si="52"/>
        <v>0</v>
      </c>
      <c r="AF54" s="872">
        <f t="shared" si="53"/>
        <v>0</v>
      </c>
      <c r="AG54" s="873">
        <f t="shared" si="53"/>
        <v>0</v>
      </c>
      <c r="AH54" s="873">
        <f t="shared" si="53"/>
        <v>0</v>
      </c>
      <c r="AI54" s="873">
        <f t="shared" si="53"/>
        <v>0</v>
      </c>
      <c r="AJ54" s="873">
        <f t="shared" si="53"/>
        <v>0</v>
      </c>
      <c r="AK54" s="873">
        <f t="shared" si="53"/>
        <v>0</v>
      </c>
      <c r="AL54" s="873">
        <f t="shared" si="53"/>
        <v>0</v>
      </c>
      <c r="AM54" s="873">
        <f t="shared" si="53"/>
        <v>0</v>
      </c>
      <c r="AN54" s="873">
        <f t="shared" si="53"/>
        <v>0</v>
      </c>
    </row>
    <row r="55" spans="1:40" s="4" customFormat="1" ht="24.95" customHeight="1">
      <c r="A55" s="129"/>
      <c r="B55" s="61"/>
      <c r="C55" s="61"/>
      <c r="D55" s="61"/>
      <c r="E55" s="61"/>
      <c r="F55" s="61"/>
      <c r="G55" s="63"/>
      <c r="H55" s="61"/>
      <c r="I55" s="61"/>
      <c r="J55" s="61"/>
      <c r="K55" s="61"/>
      <c r="L55" s="61"/>
      <c r="M55" s="61"/>
      <c r="N55" s="61"/>
      <c r="O55" s="61"/>
      <c r="P55" s="66"/>
      <c r="Q55" s="875">
        <v>0</v>
      </c>
      <c r="R55" s="876">
        <v>0</v>
      </c>
      <c r="S55" s="875">
        <v>0</v>
      </c>
      <c r="T55" s="875">
        <v>0</v>
      </c>
      <c r="U55" s="875">
        <v>0</v>
      </c>
      <c r="V55" s="875">
        <v>0</v>
      </c>
      <c r="W55" s="875">
        <v>0</v>
      </c>
      <c r="X55" s="875">
        <v>0</v>
      </c>
      <c r="Y55" s="875">
        <v>0</v>
      </c>
      <c r="Z55" s="875">
        <v>0</v>
      </c>
      <c r="AA55" s="875">
        <v>0</v>
      </c>
      <c r="AB55" s="875">
        <v>0</v>
      </c>
      <c r="AC55" s="872">
        <f t="shared" si="50"/>
        <v>0</v>
      </c>
      <c r="AD55" s="873">
        <f t="shared" si="50"/>
        <v>0</v>
      </c>
      <c r="AE55" s="873">
        <f t="shared" si="52"/>
        <v>0</v>
      </c>
      <c r="AF55" s="872">
        <f t="shared" si="53"/>
        <v>0</v>
      </c>
      <c r="AG55" s="873">
        <f t="shared" si="53"/>
        <v>0</v>
      </c>
      <c r="AH55" s="873">
        <f t="shared" si="53"/>
        <v>0</v>
      </c>
      <c r="AI55" s="873">
        <f t="shared" si="53"/>
        <v>0</v>
      </c>
      <c r="AJ55" s="873">
        <f t="shared" si="53"/>
        <v>0</v>
      </c>
      <c r="AK55" s="873">
        <f t="shared" si="53"/>
        <v>0</v>
      </c>
      <c r="AL55" s="873">
        <f t="shared" si="53"/>
        <v>0</v>
      </c>
      <c r="AM55" s="873">
        <f t="shared" si="53"/>
        <v>0</v>
      </c>
      <c r="AN55" s="873">
        <f t="shared" si="53"/>
        <v>0</v>
      </c>
    </row>
    <row r="56" spans="1:40" s="4" customFormat="1" ht="24.95" customHeight="1">
      <c r="A56" s="129"/>
      <c r="B56" s="61"/>
      <c r="C56" s="61"/>
      <c r="D56" s="61"/>
      <c r="E56" s="61"/>
      <c r="F56" s="61"/>
      <c r="G56" s="63"/>
      <c r="H56" s="61"/>
      <c r="I56" s="61"/>
      <c r="J56" s="61"/>
      <c r="K56" s="61"/>
      <c r="L56" s="61"/>
      <c r="M56" s="61"/>
      <c r="N56" s="61"/>
      <c r="O56" s="61"/>
      <c r="P56" s="66"/>
      <c r="Q56" s="875">
        <v>0</v>
      </c>
      <c r="R56" s="876">
        <v>0</v>
      </c>
      <c r="S56" s="875">
        <v>0</v>
      </c>
      <c r="T56" s="875">
        <v>0</v>
      </c>
      <c r="U56" s="875">
        <v>0</v>
      </c>
      <c r="V56" s="875">
        <v>0</v>
      </c>
      <c r="W56" s="875">
        <v>0</v>
      </c>
      <c r="X56" s="875">
        <v>0</v>
      </c>
      <c r="Y56" s="875">
        <v>0</v>
      </c>
      <c r="Z56" s="875">
        <v>0</v>
      </c>
      <c r="AA56" s="875">
        <v>0</v>
      </c>
      <c r="AB56" s="875">
        <v>0</v>
      </c>
      <c r="AC56" s="872">
        <f t="shared" si="50"/>
        <v>0</v>
      </c>
      <c r="AD56" s="873">
        <f t="shared" si="50"/>
        <v>0</v>
      </c>
      <c r="AE56" s="873">
        <f t="shared" si="52"/>
        <v>0</v>
      </c>
      <c r="AF56" s="872">
        <f t="shared" si="53"/>
        <v>0</v>
      </c>
      <c r="AG56" s="873">
        <f t="shared" si="53"/>
        <v>0</v>
      </c>
      <c r="AH56" s="873">
        <f t="shared" si="53"/>
        <v>0</v>
      </c>
      <c r="AI56" s="873">
        <f t="shared" si="53"/>
        <v>0</v>
      </c>
      <c r="AJ56" s="873">
        <f t="shared" si="53"/>
        <v>0</v>
      </c>
      <c r="AK56" s="873">
        <f t="shared" si="53"/>
        <v>0</v>
      </c>
      <c r="AL56" s="873">
        <f t="shared" si="53"/>
        <v>0</v>
      </c>
      <c r="AM56" s="873">
        <f t="shared" si="53"/>
        <v>0</v>
      </c>
      <c r="AN56" s="873">
        <f t="shared" si="53"/>
        <v>0</v>
      </c>
    </row>
    <row r="57" spans="1:40" s="4" customFormat="1" ht="24.95" customHeight="1">
      <c r="A57" s="129"/>
      <c r="B57" s="61"/>
      <c r="C57" s="61"/>
      <c r="D57" s="61"/>
      <c r="E57" s="61"/>
      <c r="F57" s="61"/>
      <c r="G57" s="63"/>
      <c r="H57" s="61"/>
      <c r="I57" s="61"/>
      <c r="J57" s="61"/>
      <c r="K57" s="61"/>
      <c r="L57" s="61"/>
      <c r="M57" s="61"/>
      <c r="N57" s="61"/>
      <c r="O57" s="61"/>
      <c r="P57" s="66"/>
      <c r="Q57" s="875">
        <v>0</v>
      </c>
      <c r="R57" s="876">
        <v>0</v>
      </c>
      <c r="S57" s="875">
        <v>0</v>
      </c>
      <c r="T57" s="875">
        <v>0</v>
      </c>
      <c r="U57" s="875">
        <v>0</v>
      </c>
      <c r="V57" s="875">
        <v>0</v>
      </c>
      <c r="W57" s="875">
        <v>0</v>
      </c>
      <c r="X57" s="875">
        <v>0</v>
      </c>
      <c r="Y57" s="875">
        <v>0</v>
      </c>
      <c r="Z57" s="875">
        <v>0</v>
      </c>
      <c r="AA57" s="875">
        <v>0</v>
      </c>
      <c r="AB57" s="875">
        <v>0</v>
      </c>
      <c r="AC57" s="872">
        <f t="shared" si="50"/>
        <v>0</v>
      </c>
      <c r="AD57" s="873">
        <f t="shared" si="50"/>
        <v>0</v>
      </c>
      <c r="AE57" s="873">
        <f t="shared" si="52"/>
        <v>0</v>
      </c>
      <c r="AF57" s="872">
        <f t="shared" si="53"/>
        <v>0</v>
      </c>
      <c r="AG57" s="873">
        <f t="shared" si="53"/>
        <v>0</v>
      </c>
      <c r="AH57" s="873">
        <f t="shared" si="53"/>
        <v>0</v>
      </c>
      <c r="AI57" s="873">
        <f t="shared" si="53"/>
        <v>0</v>
      </c>
      <c r="AJ57" s="873">
        <f t="shared" si="53"/>
        <v>0</v>
      </c>
      <c r="AK57" s="873">
        <f t="shared" si="53"/>
        <v>0</v>
      </c>
      <c r="AL57" s="873">
        <f t="shared" si="53"/>
        <v>0</v>
      </c>
      <c r="AM57" s="873">
        <f t="shared" si="53"/>
        <v>0</v>
      </c>
      <c r="AN57" s="873">
        <f t="shared" si="53"/>
        <v>0</v>
      </c>
    </row>
    <row r="58" spans="1:40" s="4" customFormat="1" ht="24.95" customHeight="1">
      <c r="A58" s="129"/>
      <c r="B58" s="61"/>
      <c r="C58" s="61"/>
      <c r="D58" s="61"/>
      <c r="E58" s="61"/>
      <c r="F58" s="61"/>
      <c r="G58" s="63"/>
      <c r="H58" s="61"/>
      <c r="I58" s="61"/>
      <c r="J58" s="61"/>
      <c r="K58" s="61"/>
      <c r="L58" s="61"/>
      <c r="M58" s="61"/>
      <c r="N58" s="61"/>
      <c r="O58" s="61"/>
      <c r="P58" s="66"/>
      <c r="Q58" s="875">
        <v>0</v>
      </c>
      <c r="R58" s="876">
        <v>0</v>
      </c>
      <c r="S58" s="875">
        <v>0</v>
      </c>
      <c r="T58" s="875">
        <v>0</v>
      </c>
      <c r="U58" s="875">
        <v>0</v>
      </c>
      <c r="V58" s="875">
        <v>0</v>
      </c>
      <c r="W58" s="875">
        <v>0</v>
      </c>
      <c r="X58" s="875">
        <v>0</v>
      </c>
      <c r="Y58" s="875">
        <v>0</v>
      </c>
      <c r="Z58" s="875">
        <v>0</v>
      </c>
      <c r="AA58" s="875">
        <v>0</v>
      </c>
      <c r="AB58" s="875">
        <v>0</v>
      </c>
      <c r="AC58" s="872">
        <f t="shared" si="50"/>
        <v>0</v>
      </c>
      <c r="AD58" s="873">
        <f t="shared" si="50"/>
        <v>0</v>
      </c>
      <c r="AE58" s="873">
        <f t="shared" si="52"/>
        <v>0</v>
      </c>
      <c r="AF58" s="872">
        <f t="shared" si="53"/>
        <v>0</v>
      </c>
      <c r="AG58" s="873">
        <f t="shared" si="53"/>
        <v>0</v>
      </c>
      <c r="AH58" s="873">
        <f t="shared" si="53"/>
        <v>0</v>
      </c>
      <c r="AI58" s="873">
        <f t="shared" si="53"/>
        <v>0</v>
      </c>
      <c r="AJ58" s="873">
        <f t="shared" si="53"/>
        <v>0</v>
      </c>
      <c r="AK58" s="873">
        <f t="shared" si="53"/>
        <v>0</v>
      </c>
      <c r="AL58" s="873">
        <f t="shared" si="53"/>
        <v>0</v>
      </c>
      <c r="AM58" s="873">
        <f t="shared" si="53"/>
        <v>0</v>
      </c>
      <c r="AN58" s="873">
        <f t="shared" si="53"/>
        <v>0</v>
      </c>
    </row>
    <row r="59" spans="1:40" s="4" customFormat="1" ht="24.95" customHeight="1">
      <c r="A59" s="129"/>
      <c r="B59" s="61"/>
      <c r="C59" s="61"/>
      <c r="D59" s="61"/>
      <c r="E59" s="61"/>
      <c r="F59" s="61"/>
      <c r="G59" s="63"/>
      <c r="H59" s="61"/>
      <c r="I59" s="61"/>
      <c r="J59" s="61"/>
      <c r="K59" s="61"/>
      <c r="L59" s="61"/>
      <c r="M59" s="61"/>
      <c r="N59" s="61"/>
      <c r="O59" s="61"/>
      <c r="P59" s="66"/>
      <c r="Q59" s="875">
        <v>0</v>
      </c>
      <c r="R59" s="876">
        <v>0</v>
      </c>
      <c r="S59" s="875">
        <v>0</v>
      </c>
      <c r="T59" s="875">
        <v>0</v>
      </c>
      <c r="U59" s="875">
        <v>0</v>
      </c>
      <c r="V59" s="875">
        <v>0</v>
      </c>
      <c r="W59" s="875">
        <v>0</v>
      </c>
      <c r="X59" s="875">
        <v>0</v>
      </c>
      <c r="Y59" s="875">
        <v>0</v>
      </c>
      <c r="Z59" s="875">
        <v>0</v>
      </c>
      <c r="AA59" s="875">
        <v>0</v>
      </c>
      <c r="AB59" s="875">
        <v>0</v>
      </c>
      <c r="AC59" s="872">
        <f t="shared" si="50"/>
        <v>0</v>
      </c>
      <c r="AD59" s="873">
        <f t="shared" si="50"/>
        <v>0</v>
      </c>
      <c r="AE59" s="873">
        <f t="shared" si="52"/>
        <v>0</v>
      </c>
      <c r="AF59" s="872">
        <f t="shared" si="53"/>
        <v>0</v>
      </c>
      <c r="AG59" s="873">
        <f t="shared" si="53"/>
        <v>0</v>
      </c>
      <c r="AH59" s="873">
        <f t="shared" si="53"/>
        <v>0</v>
      </c>
      <c r="AI59" s="873">
        <f t="shared" si="53"/>
        <v>0</v>
      </c>
      <c r="AJ59" s="873">
        <f t="shared" si="53"/>
        <v>0</v>
      </c>
      <c r="AK59" s="873">
        <f t="shared" si="53"/>
        <v>0</v>
      </c>
      <c r="AL59" s="873">
        <f t="shared" si="53"/>
        <v>0</v>
      </c>
      <c r="AM59" s="873">
        <f t="shared" si="53"/>
        <v>0</v>
      </c>
      <c r="AN59" s="873">
        <f t="shared" si="53"/>
        <v>0</v>
      </c>
    </row>
    <row r="60" spans="1:40" s="4" customFormat="1" ht="24.95" customHeight="1">
      <c r="A60" s="129"/>
      <c r="B60" s="61"/>
      <c r="C60" s="61"/>
      <c r="D60" s="61"/>
      <c r="E60" s="61"/>
      <c r="F60" s="61"/>
      <c r="G60" s="63"/>
      <c r="H60" s="61"/>
      <c r="I60" s="61"/>
      <c r="J60" s="61"/>
      <c r="K60" s="61"/>
      <c r="L60" s="61"/>
      <c r="M60" s="61"/>
      <c r="N60" s="61"/>
      <c r="O60" s="61"/>
      <c r="P60" s="66"/>
      <c r="Q60" s="875">
        <v>0</v>
      </c>
      <c r="R60" s="876">
        <v>0</v>
      </c>
      <c r="S60" s="875">
        <v>0</v>
      </c>
      <c r="T60" s="875">
        <v>0</v>
      </c>
      <c r="U60" s="875">
        <v>0</v>
      </c>
      <c r="V60" s="875">
        <v>0</v>
      </c>
      <c r="W60" s="875">
        <v>0</v>
      </c>
      <c r="X60" s="875">
        <v>0</v>
      </c>
      <c r="Y60" s="875">
        <v>0</v>
      </c>
      <c r="Z60" s="875">
        <v>0</v>
      </c>
      <c r="AA60" s="875">
        <v>0</v>
      </c>
      <c r="AB60" s="875">
        <v>0</v>
      </c>
      <c r="AC60" s="872">
        <f t="shared" si="50"/>
        <v>0</v>
      </c>
      <c r="AD60" s="873">
        <f t="shared" si="50"/>
        <v>0</v>
      </c>
      <c r="AE60" s="873">
        <f t="shared" si="52"/>
        <v>0</v>
      </c>
      <c r="AF60" s="872">
        <f t="shared" si="53"/>
        <v>0</v>
      </c>
      <c r="AG60" s="873">
        <f t="shared" si="53"/>
        <v>0</v>
      </c>
      <c r="AH60" s="873">
        <f t="shared" si="53"/>
        <v>0</v>
      </c>
      <c r="AI60" s="873">
        <f t="shared" si="53"/>
        <v>0</v>
      </c>
      <c r="AJ60" s="873">
        <f t="shared" si="53"/>
        <v>0</v>
      </c>
      <c r="AK60" s="873">
        <f t="shared" si="53"/>
        <v>0</v>
      </c>
      <c r="AL60" s="873">
        <f t="shared" si="53"/>
        <v>0</v>
      </c>
      <c r="AM60" s="873">
        <f t="shared" si="53"/>
        <v>0</v>
      </c>
      <c r="AN60" s="873">
        <f t="shared" si="53"/>
        <v>0</v>
      </c>
    </row>
    <row r="61" spans="1:40" s="4" customFormat="1" ht="24.95" customHeight="1">
      <c r="A61" s="129"/>
      <c r="B61" s="61"/>
      <c r="C61" s="61"/>
      <c r="D61" s="61"/>
      <c r="E61" s="61"/>
      <c r="F61" s="61"/>
      <c r="G61" s="63"/>
      <c r="H61" s="61"/>
      <c r="I61" s="61"/>
      <c r="J61" s="61"/>
      <c r="K61" s="61"/>
      <c r="L61" s="61"/>
      <c r="M61" s="61"/>
      <c r="N61" s="61"/>
      <c r="O61" s="61"/>
      <c r="P61" s="66"/>
      <c r="Q61" s="875">
        <v>0</v>
      </c>
      <c r="R61" s="876">
        <v>0</v>
      </c>
      <c r="S61" s="875">
        <v>0</v>
      </c>
      <c r="T61" s="875">
        <v>0</v>
      </c>
      <c r="U61" s="875">
        <v>0</v>
      </c>
      <c r="V61" s="875">
        <v>0</v>
      </c>
      <c r="W61" s="875">
        <v>0</v>
      </c>
      <c r="X61" s="875">
        <v>0</v>
      </c>
      <c r="Y61" s="875">
        <v>0</v>
      </c>
      <c r="Z61" s="875">
        <v>0</v>
      </c>
      <c r="AA61" s="875">
        <v>0</v>
      </c>
      <c r="AB61" s="875">
        <v>0</v>
      </c>
      <c r="AC61" s="872">
        <f t="shared" si="50"/>
        <v>0</v>
      </c>
      <c r="AD61" s="873">
        <f t="shared" si="50"/>
        <v>0</v>
      </c>
      <c r="AE61" s="873">
        <f t="shared" si="52"/>
        <v>0</v>
      </c>
      <c r="AF61" s="872">
        <f t="shared" si="53"/>
        <v>0</v>
      </c>
      <c r="AG61" s="873">
        <f t="shared" si="53"/>
        <v>0</v>
      </c>
      <c r="AH61" s="873">
        <f t="shared" si="53"/>
        <v>0</v>
      </c>
      <c r="AI61" s="873">
        <f t="shared" si="53"/>
        <v>0</v>
      </c>
      <c r="AJ61" s="873">
        <f t="shared" si="53"/>
        <v>0</v>
      </c>
      <c r="AK61" s="873">
        <f t="shared" si="53"/>
        <v>0</v>
      </c>
      <c r="AL61" s="873">
        <f t="shared" si="53"/>
        <v>0</v>
      </c>
      <c r="AM61" s="873">
        <f t="shared" si="53"/>
        <v>0</v>
      </c>
      <c r="AN61" s="873">
        <f t="shared" si="53"/>
        <v>0</v>
      </c>
    </row>
    <row r="62" spans="1:40">
      <c r="B62" s="6"/>
      <c r="C62" s="6"/>
      <c r="D62" s="6"/>
      <c r="E62" s="6"/>
      <c r="F62" s="6"/>
      <c r="G62" s="6"/>
      <c r="H62" s="6"/>
      <c r="I62" s="6"/>
      <c r="J62" s="6"/>
      <c r="K62" s="6"/>
      <c r="L62" s="6"/>
      <c r="M62" s="6"/>
      <c r="N62" s="6"/>
      <c r="O62" s="6"/>
    </row>
  </sheetData>
  <mergeCells count="4">
    <mergeCell ref="B3:E3"/>
    <mergeCell ref="B27:O27"/>
    <mergeCell ref="Q27:AB27"/>
    <mergeCell ref="AC27:AN27"/>
  </mergeCells>
  <dataValidations count="1">
    <dataValidation type="list" allowBlank="1" showInputMessage="1" showErrorMessage="1" sqref="G29:G61" xr:uid="{5E32BCC7-AA15-49A0-9A45-76A566FDAC96}">
      <formula1>$O$8:$O$14</formula1>
    </dataValidation>
  </dataValidations>
  <pageMargins left="0.25" right="0.25"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34"/>
  <sheetViews>
    <sheetView showGridLines="0" topLeftCell="A2" zoomScale="150" zoomScaleNormal="150" workbookViewId="0">
      <selection activeCell="A3" sqref="A3:XFD3"/>
    </sheetView>
  </sheetViews>
  <sheetFormatPr defaultColWidth="14.42578125" defaultRowHeight="15" customHeight="1"/>
  <cols>
    <col min="1" max="1" width="2.85546875" style="143" customWidth="1"/>
    <col min="2" max="2" width="55.85546875" style="143" customWidth="1"/>
    <col min="3" max="41" width="12.85546875" style="143" customWidth="1"/>
    <col min="42" max="42" width="3.42578125" style="143" customWidth="1"/>
    <col min="43" max="16384" width="14.42578125" style="143"/>
  </cols>
  <sheetData>
    <row r="1" spans="1:41" s="236" customFormat="1" ht="15" customHeight="1"/>
    <row r="2" spans="1:41" s="236" customFormat="1" ht="45.95" customHeight="1"/>
    <row r="3" spans="1:41" s="877" customFormat="1" ht="30" customHeight="1">
      <c r="A3" s="237"/>
      <c r="B3" s="1557" t="s">
        <v>236</v>
      </c>
      <c r="C3" s="1544"/>
      <c r="D3" s="1544"/>
      <c r="E3" s="1544"/>
      <c r="F3" s="1544"/>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row>
    <row r="4" spans="1:41" ht="30" customHeight="1">
      <c r="B4" s="683"/>
      <c r="C4" s="684"/>
      <c r="D4" s="684"/>
      <c r="E4" s="684"/>
      <c r="F4" s="684"/>
      <c r="G4" s="684"/>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684"/>
      <c r="AL4" s="684"/>
      <c r="AM4" s="684"/>
      <c r="AN4" s="684"/>
      <c r="AO4" s="684"/>
    </row>
    <row r="5" spans="1:41" ht="39.950000000000003" customHeight="1">
      <c r="B5" s="685"/>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6"/>
      <c r="AK5" s="686"/>
      <c r="AL5" s="686"/>
      <c r="AM5" s="686"/>
      <c r="AN5" s="686"/>
      <c r="AO5" s="686"/>
    </row>
    <row r="6" spans="1:41" ht="6.95" customHeight="1" thickBot="1">
      <c r="B6" s="685"/>
      <c r="C6" s="686"/>
      <c r="D6" s="686"/>
      <c r="E6" s="686"/>
      <c r="F6" s="686"/>
      <c r="G6" s="686"/>
      <c r="H6" s="686"/>
      <c r="I6" s="686"/>
      <c r="J6" s="686"/>
      <c r="K6" s="686"/>
      <c r="L6" s="686"/>
      <c r="M6" s="686"/>
      <c r="N6" s="686"/>
      <c r="O6" s="686"/>
      <c r="P6" s="686"/>
      <c r="Q6" s="686"/>
      <c r="R6" s="686"/>
      <c r="S6" s="686"/>
      <c r="T6" s="686"/>
      <c r="U6" s="686"/>
      <c r="V6" s="686"/>
      <c r="W6" s="686"/>
      <c r="X6" s="686"/>
      <c r="Y6" s="686"/>
      <c r="Z6" s="686"/>
      <c r="AA6" s="686"/>
      <c r="AB6" s="686"/>
      <c r="AC6" s="686"/>
      <c r="AD6" s="686"/>
      <c r="AE6" s="686"/>
      <c r="AF6" s="686"/>
      <c r="AG6" s="686"/>
      <c r="AH6" s="686"/>
      <c r="AI6" s="686"/>
      <c r="AJ6" s="686"/>
      <c r="AK6" s="686"/>
      <c r="AL6" s="686"/>
      <c r="AM6" s="686"/>
      <c r="AN6" s="686"/>
      <c r="AO6" s="686"/>
    </row>
    <row r="7" spans="1:41" ht="54.95" customHeight="1" thickBot="1">
      <c r="B7" s="687"/>
      <c r="C7" s="1545" t="s">
        <v>130</v>
      </c>
      <c r="D7" s="1534"/>
      <c r="E7" s="1533" t="s">
        <v>131</v>
      </c>
      <c r="F7" s="1534"/>
      <c r="G7" s="1533" t="s">
        <v>132</v>
      </c>
      <c r="H7" s="1534"/>
      <c r="I7" s="1546" t="s">
        <v>81</v>
      </c>
      <c r="J7" s="1547"/>
      <c r="K7" s="1548"/>
      <c r="L7" s="1533" t="s">
        <v>133</v>
      </c>
      <c r="M7" s="1534"/>
      <c r="N7" s="1533" t="s">
        <v>134</v>
      </c>
      <c r="O7" s="1534"/>
      <c r="P7" s="1533" t="s">
        <v>135</v>
      </c>
      <c r="Q7" s="1534"/>
      <c r="R7" s="1535" t="s">
        <v>82</v>
      </c>
      <c r="S7" s="1536"/>
      <c r="T7" s="1537"/>
      <c r="U7" s="1533" t="s">
        <v>136</v>
      </c>
      <c r="V7" s="1534"/>
      <c r="W7" s="1533" t="s">
        <v>137</v>
      </c>
      <c r="X7" s="1534"/>
      <c r="Y7" s="1533" t="s">
        <v>138</v>
      </c>
      <c r="Z7" s="1534"/>
      <c r="AA7" s="1538" t="s">
        <v>83</v>
      </c>
      <c r="AB7" s="1539"/>
      <c r="AC7" s="1540"/>
      <c r="AD7" s="1533" t="s">
        <v>139</v>
      </c>
      <c r="AE7" s="1534"/>
      <c r="AF7" s="1533" t="s">
        <v>140</v>
      </c>
      <c r="AG7" s="1534"/>
      <c r="AH7" s="1533" t="s">
        <v>141</v>
      </c>
      <c r="AI7" s="1534"/>
      <c r="AJ7" s="1541" t="s">
        <v>84</v>
      </c>
      <c r="AK7" s="1542"/>
      <c r="AL7" s="1543"/>
      <c r="AM7" s="1530" t="s">
        <v>180</v>
      </c>
      <c r="AN7" s="1531"/>
      <c r="AO7" s="1532"/>
    </row>
    <row r="8" spans="1:41" ht="54.95" customHeight="1" thickTop="1" thickBot="1">
      <c r="A8" s="162"/>
      <c r="B8" s="688" t="s">
        <v>181</v>
      </c>
      <c r="C8" s="689" t="s">
        <v>182</v>
      </c>
      <c r="D8" s="690" t="s">
        <v>183</v>
      </c>
      <c r="E8" s="689" t="s">
        <v>182</v>
      </c>
      <c r="F8" s="690" t="s">
        <v>183</v>
      </c>
      <c r="G8" s="689" t="s">
        <v>182</v>
      </c>
      <c r="H8" s="690" t="s">
        <v>183</v>
      </c>
      <c r="I8" s="691" t="s">
        <v>182</v>
      </c>
      <c r="J8" s="692" t="s">
        <v>183</v>
      </c>
      <c r="K8" s="693" t="s">
        <v>184</v>
      </c>
      <c r="L8" s="694" t="s">
        <v>182</v>
      </c>
      <c r="M8" s="690" t="s">
        <v>183</v>
      </c>
      <c r="N8" s="689" t="s">
        <v>182</v>
      </c>
      <c r="O8" s="690" t="s">
        <v>183</v>
      </c>
      <c r="P8" s="689" t="s">
        <v>182</v>
      </c>
      <c r="Q8" s="690" t="s">
        <v>183</v>
      </c>
      <c r="R8" s="695" t="s">
        <v>182</v>
      </c>
      <c r="S8" s="696" t="s">
        <v>183</v>
      </c>
      <c r="T8" s="697" t="s">
        <v>184</v>
      </c>
      <c r="U8" s="689" t="s">
        <v>182</v>
      </c>
      <c r="V8" s="690" t="s">
        <v>183</v>
      </c>
      <c r="W8" s="689" t="s">
        <v>182</v>
      </c>
      <c r="X8" s="690" t="s">
        <v>183</v>
      </c>
      <c r="Y8" s="689" t="s">
        <v>182</v>
      </c>
      <c r="Z8" s="690" t="s">
        <v>183</v>
      </c>
      <c r="AA8" s="698" t="s">
        <v>182</v>
      </c>
      <c r="AB8" s="699" t="s">
        <v>183</v>
      </c>
      <c r="AC8" s="700" t="s">
        <v>184</v>
      </c>
      <c r="AD8" s="689" t="s">
        <v>182</v>
      </c>
      <c r="AE8" s="690" t="s">
        <v>183</v>
      </c>
      <c r="AF8" s="689" t="s">
        <v>182</v>
      </c>
      <c r="AG8" s="690" t="s">
        <v>183</v>
      </c>
      <c r="AH8" s="689" t="s">
        <v>182</v>
      </c>
      <c r="AI8" s="690" t="s">
        <v>183</v>
      </c>
      <c r="AJ8" s="701" t="s">
        <v>182</v>
      </c>
      <c r="AK8" s="702" t="s">
        <v>183</v>
      </c>
      <c r="AL8" s="703" t="s">
        <v>184</v>
      </c>
      <c r="AM8" s="704" t="s">
        <v>182</v>
      </c>
      <c r="AN8" s="497" t="s">
        <v>183</v>
      </c>
      <c r="AO8" s="705" t="s">
        <v>184</v>
      </c>
    </row>
    <row r="9" spans="1:41" ht="30" customHeight="1" thickTop="1">
      <c r="A9" s="162"/>
      <c r="B9" s="706" t="s">
        <v>237</v>
      </c>
      <c r="C9" s="707"/>
      <c r="D9" s="708"/>
      <c r="E9" s="707"/>
      <c r="F9" s="708"/>
      <c r="G9" s="707"/>
      <c r="H9" s="708"/>
      <c r="I9" s="709"/>
      <c r="J9" s="709"/>
      <c r="K9" s="709"/>
      <c r="L9" s="710"/>
      <c r="M9" s="708"/>
      <c r="N9" s="707"/>
      <c r="O9" s="708"/>
      <c r="P9" s="707"/>
      <c r="Q9" s="708"/>
      <c r="R9" s="711"/>
      <c r="S9" s="711"/>
      <c r="T9" s="712"/>
      <c r="U9" s="707"/>
      <c r="V9" s="708"/>
      <c r="W9" s="707"/>
      <c r="X9" s="708"/>
      <c r="Y9" s="707"/>
      <c r="Z9" s="708"/>
      <c r="AA9" s="713"/>
      <c r="AB9" s="713"/>
      <c r="AC9" s="714"/>
      <c r="AD9" s="707"/>
      <c r="AE9" s="708"/>
      <c r="AF9" s="707"/>
      <c r="AG9" s="708"/>
      <c r="AH9" s="707"/>
      <c r="AI9" s="708"/>
      <c r="AJ9" s="715"/>
      <c r="AK9" s="715"/>
      <c r="AL9" s="716"/>
      <c r="AM9" s="717"/>
      <c r="AN9" s="718"/>
      <c r="AO9" s="719"/>
    </row>
    <row r="10" spans="1:41" ht="21.95" customHeight="1">
      <c r="A10" s="162"/>
      <c r="B10" s="720" t="s">
        <v>238</v>
      </c>
      <c r="C10" s="306">
        <v>0</v>
      </c>
      <c r="D10" s="307">
        <v>0</v>
      </c>
      <c r="E10" s="306">
        <v>0</v>
      </c>
      <c r="F10" s="307">
        <v>0</v>
      </c>
      <c r="G10" s="306">
        <v>0</v>
      </c>
      <c r="H10" s="307">
        <v>0</v>
      </c>
      <c r="I10" s="308">
        <f t="shared" ref="I10:J10" si="0">SUM(C10+E10+G10)</f>
        <v>0</v>
      </c>
      <c r="J10" s="309">
        <f t="shared" si="0"/>
        <v>0</v>
      </c>
      <c r="K10" s="721">
        <f t="shared" ref="K10:K12" si="1">I10-J10</f>
        <v>0</v>
      </c>
      <c r="L10" s="312">
        <v>0</v>
      </c>
      <c r="M10" s="307">
        <v>0</v>
      </c>
      <c r="N10" s="306">
        <v>0</v>
      </c>
      <c r="O10" s="307">
        <v>0</v>
      </c>
      <c r="P10" s="306">
        <v>0</v>
      </c>
      <c r="Q10" s="307">
        <v>0</v>
      </c>
      <c r="R10" s="313">
        <f t="shared" ref="R10:S10" si="2">SUM(L10+N10+P10)</f>
        <v>0</v>
      </c>
      <c r="S10" s="314">
        <f t="shared" si="2"/>
        <v>0</v>
      </c>
      <c r="T10" s="315">
        <f t="shared" ref="T10:T12" si="3">R10-S10</f>
        <v>0</v>
      </c>
      <c r="U10" s="306">
        <v>0</v>
      </c>
      <c r="V10" s="307">
        <v>0</v>
      </c>
      <c r="W10" s="306">
        <v>0</v>
      </c>
      <c r="X10" s="307">
        <v>0</v>
      </c>
      <c r="Y10" s="306">
        <v>0</v>
      </c>
      <c r="Z10" s="307">
        <v>0</v>
      </c>
      <c r="AA10" s="316">
        <f t="shared" ref="AA10:AB10" si="4">SUM(U10+W10+Y10)</f>
        <v>0</v>
      </c>
      <c r="AB10" s="317">
        <f t="shared" si="4"/>
        <v>0</v>
      </c>
      <c r="AC10" s="318">
        <f t="shared" ref="AC10:AC12" si="5">AA10-AB10</f>
        <v>0</v>
      </c>
      <c r="AD10" s="306">
        <v>0</v>
      </c>
      <c r="AE10" s="307">
        <v>0</v>
      </c>
      <c r="AF10" s="306">
        <v>0</v>
      </c>
      <c r="AG10" s="358">
        <v>0</v>
      </c>
      <c r="AH10" s="306">
        <v>0</v>
      </c>
      <c r="AI10" s="358">
        <v>0</v>
      </c>
      <c r="AJ10" s="319">
        <f t="shared" ref="AJ10:AK10" si="6">SUM(AD10+AF10+AH10)</f>
        <v>0</v>
      </c>
      <c r="AK10" s="320">
        <f t="shared" si="6"/>
        <v>0</v>
      </c>
      <c r="AL10" s="722">
        <f t="shared" ref="AL10:AL12" si="7">AJ10-AK10</f>
        <v>0</v>
      </c>
      <c r="AM10" s="306">
        <f t="shared" ref="AM10:AN10" si="8">SUM(I10+R10+AA10+AJ10)</f>
        <v>0</v>
      </c>
      <c r="AN10" s="322">
        <f t="shared" si="8"/>
        <v>0</v>
      </c>
      <c r="AO10" s="723">
        <f t="shared" ref="AO10:AO12" si="9">AM10-AN10</f>
        <v>0</v>
      </c>
    </row>
    <row r="11" spans="1:41" ht="21.95" customHeight="1">
      <c r="A11" s="162"/>
      <c r="B11" s="720" t="s">
        <v>239</v>
      </c>
      <c r="C11" s="306">
        <v>0</v>
      </c>
      <c r="D11" s="307">
        <v>0</v>
      </c>
      <c r="E11" s="306">
        <v>0</v>
      </c>
      <c r="F11" s="307">
        <v>0</v>
      </c>
      <c r="G11" s="306">
        <v>0</v>
      </c>
      <c r="H11" s="307">
        <v>0</v>
      </c>
      <c r="I11" s="308">
        <f t="shared" ref="I11:J11" si="10">SUM(C11+E11+G11)</f>
        <v>0</v>
      </c>
      <c r="J11" s="309">
        <f t="shared" si="10"/>
        <v>0</v>
      </c>
      <c r="K11" s="721">
        <f t="shared" si="1"/>
        <v>0</v>
      </c>
      <c r="L11" s="312">
        <v>0</v>
      </c>
      <c r="M11" s="307">
        <v>0</v>
      </c>
      <c r="N11" s="306">
        <v>0</v>
      </c>
      <c r="O11" s="307">
        <v>0</v>
      </c>
      <c r="P11" s="306">
        <v>0</v>
      </c>
      <c r="Q11" s="307">
        <v>0</v>
      </c>
      <c r="R11" s="313">
        <f t="shared" ref="R11:S11" si="11">SUM(L11+N11+P11)</f>
        <v>0</v>
      </c>
      <c r="S11" s="314">
        <f t="shared" si="11"/>
        <v>0</v>
      </c>
      <c r="T11" s="315">
        <f t="shared" si="3"/>
        <v>0</v>
      </c>
      <c r="U11" s="306">
        <v>0</v>
      </c>
      <c r="V11" s="307">
        <v>0</v>
      </c>
      <c r="W11" s="306">
        <v>0</v>
      </c>
      <c r="X11" s="307">
        <v>0</v>
      </c>
      <c r="Y11" s="306">
        <v>0</v>
      </c>
      <c r="Z11" s="307">
        <v>0</v>
      </c>
      <c r="AA11" s="316">
        <f t="shared" ref="AA11:AB11" si="12">SUM(U11+W11+Y11)</f>
        <v>0</v>
      </c>
      <c r="AB11" s="317">
        <f t="shared" si="12"/>
        <v>0</v>
      </c>
      <c r="AC11" s="318">
        <f t="shared" si="5"/>
        <v>0</v>
      </c>
      <c r="AD11" s="306">
        <v>0</v>
      </c>
      <c r="AE11" s="307">
        <v>0</v>
      </c>
      <c r="AF11" s="306">
        <v>0</v>
      </c>
      <c r="AG11" s="358">
        <v>0</v>
      </c>
      <c r="AH11" s="306">
        <v>0</v>
      </c>
      <c r="AI11" s="358">
        <v>0</v>
      </c>
      <c r="AJ11" s="319">
        <f t="shared" ref="AJ11:AK11" si="13">SUM(AD11+AF11+AH11)</f>
        <v>0</v>
      </c>
      <c r="AK11" s="320">
        <f t="shared" si="13"/>
        <v>0</v>
      </c>
      <c r="AL11" s="722">
        <f t="shared" si="7"/>
        <v>0</v>
      </c>
      <c r="AM11" s="306">
        <f t="shared" ref="AM11:AN11" si="14">SUM(I11+R11+AA11+AJ11)</f>
        <v>0</v>
      </c>
      <c r="AN11" s="322">
        <f t="shared" si="14"/>
        <v>0</v>
      </c>
      <c r="AO11" s="723">
        <f t="shared" si="9"/>
        <v>0</v>
      </c>
    </row>
    <row r="12" spans="1:41" ht="21.95" customHeight="1">
      <c r="A12" s="162"/>
      <c r="B12" s="720" t="s">
        <v>240</v>
      </c>
      <c r="C12" s="306">
        <v>0</v>
      </c>
      <c r="D12" s="307">
        <v>0</v>
      </c>
      <c r="E12" s="306">
        <v>0</v>
      </c>
      <c r="F12" s="307">
        <v>0</v>
      </c>
      <c r="G12" s="306">
        <v>0</v>
      </c>
      <c r="H12" s="307">
        <v>0</v>
      </c>
      <c r="I12" s="308">
        <f>C12+E12+G12</f>
        <v>0</v>
      </c>
      <c r="J12" s="309">
        <f>SUM(D12+F12+H12)</f>
        <v>0</v>
      </c>
      <c r="K12" s="721">
        <f t="shared" si="1"/>
        <v>0</v>
      </c>
      <c r="L12" s="312">
        <v>0</v>
      </c>
      <c r="M12" s="307">
        <v>0</v>
      </c>
      <c r="N12" s="306">
        <v>0</v>
      </c>
      <c r="O12" s="307">
        <v>0</v>
      </c>
      <c r="P12" s="306">
        <v>0</v>
      </c>
      <c r="Q12" s="307">
        <v>0</v>
      </c>
      <c r="R12" s="313">
        <f t="shared" ref="R12:S12" si="15">SUM(L12+N12+P12)</f>
        <v>0</v>
      </c>
      <c r="S12" s="314">
        <f t="shared" si="15"/>
        <v>0</v>
      </c>
      <c r="T12" s="315">
        <f t="shared" si="3"/>
        <v>0</v>
      </c>
      <c r="U12" s="306">
        <v>0</v>
      </c>
      <c r="V12" s="307">
        <v>0</v>
      </c>
      <c r="W12" s="306">
        <v>0</v>
      </c>
      <c r="X12" s="307">
        <v>0</v>
      </c>
      <c r="Y12" s="306">
        <v>0</v>
      </c>
      <c r="Z12" s="307">
        <v>0</v>
      </c>
      <c r="AA12" s="316">
        <f t="shared" ref="AA12:AB12" si="16">SUM(U12+W12+Y12)</f>
        <v>0</v>
      </c>
      <c r="AB12" s="317">
        <f t="shared" si="16"/>
        <v>0</v>
      </c>
      <c r="AC12" s="318">
        <f t="shared" si="5"/>
        <v>0</v>
      </c>
      <c r="AD12" s="306">
        <v>0</v>
      </c>
      <c r="AE12" s="307">
        <v>0</v>
      </c>
      <c r="AF12" s="306">
        <v>0</v>
      </c>
      <c r="AG12" s="358">
        <v>0</v>
      </c>
      <c r="AH12" s="306">
        <v>0</v>
      </c>
      <c r="AI12" s="358">
        <v>0</v>
      </c>
      <c r="AJ12" s="319">
        <f t="shared" ref="AJ12:AK12" si="17">SUM(AD12+AF12+AH12)</f>
        <v>0</v>
      </c>
      <c r="AK12" s="320">
        <f t="shared" si="17"/>
        <v>0</v>
      </c>
      <c r="AL12" s="722">
        <f t="shared" si="7"/>
        <v>0</v>
      </c>
      <c r="AM12" s="306">
        <f t="shared" ref="AM12:AN12" si="18">SUM(I12+R12+AA12+AJ12)</f>
        <v>0</v>
      </c>
      <c r="AN12" s="322">
        <f t="shared" si="18"/>
        <v>0</v>
      </c>
      <c r="AO12" s="723">
        <f t="shared" si="9"/>
        <v>0</v>
      </c>
    </row>
    <row r="13" spans="1:41" ht="30" customHeight="1">
      <c r="A13" s="162"/>
      <c r="B13" s="724" t="s">
        <v>241</v>
      </c>
      <c r="C13" s="725"/>
      <c r="D13" s="726"/>
      <c r="E13" s="725"/>
      <c r="F13" s="726"/>
      <c r="G13" s="725"/>
      <c r="H13" s="726"/>
      <c r="I13" s="727"/>
      <c r="J13" s="727"/>
      <c r="K13" s="728"/>
      <c r="L13" s="729"/>
      <c r="M13" s="726"/>
      <c r="N13" s="725"/>
      <c r="O13" s="726"/>
      <c r="P13" s="725"/>
      <c r="Q13" s="726"/>
      <c r="R13" s="730"/>
      <c r="S13" s="730"/>
      <c r="T13" s="731"/>
      <c r="U13" s="725"/>
      <c r="V13" s="726"/>
      <c r="W13" s="725"/>
      <c r="X13" s="726"/>
      <c r="Y13" s="725"/>
      <c r="Z13" s="726"/>
      <c r="AA13" s="732"/>
      <c r="AB13" s="732"/>
      <c r="AC13" s="733"/>
      <c r="AD13" s="725"/>
      <c r="AE13" s="726"/>
      <c r="AF13" s="725"/>
      <c r="AG13" s="734"/>
      <c r="AH13" s="725"/>
      <c r="AI13" s="734"/>
      <c r="AJ13" s="735"/>
      <c r="AK13" s="735"/>
      <c r="AL13" s="736"/>
      <c r="AM13" s="737"/>
      <c r="AN13" s="737"/>
      <c r="AO13" s="738"/>
    </row>
    <row r="14" spans="1:41" ht="21.95" customHeight="1">
      <c r="A14" s="162"/>
      <c r="B14" s="720" t="s">
        <v>242</v>
      </c>
      <c r="C14" s="306">
        <v>0</v>
      </c>
      <c r="D14" s="307">
        <v>0</v>
      </c>
      <c r="E14" s="306">
        <v>0</v>
      </c>
      <c r="F14" s="307">
        <v>0</v>
      </c>
      <c r="G14" s="306">
        <v>0</v>
      </c>
      <c r="H14" s="307">
        <v>0</v>
      </c>
      <c r="I14" s="308">
        <f t="shared" ref="I14" si="19">SUM(C14+E14+G14)</f>
        <v>0</v>
      </c>
      <c r="J14" s="309">
        <f t="shared" ref="J14" si="20">SUM(D14+F14+H14)</f>
        <v>0</v>
      </c>
      <c r="K14" s="721">
        <f t="shared" ref="K14" si="21">I14-J14</f>
        <v>0</v>
      </c>
      <c r="L14" s="312">
        <v>0</v>
      </c>
      <c r="M14" s="307">
        <v>0</v>
      </c>
      <c r="N14" s="306">
        <v>0</v>
      </c>
      <c r="O14" s="307">
        <v>0</v>
      </c>
      <c r="P14" s="306">
        <v>0</v>
      </c>
      <c r="Q14" s="307">
        <v>0</v>
      </c>
      <c r="R14" s="313">
        <f t="shared" ref="R14" si="22">SUM(L14+N14+P14)</f>
        <v>0</v>
      </c>
      <c r="S14" s="314">
        <f t="shared" ref="S14" si="23">SUM(M14+O14+Q14)</f>
        <v>0</v>
      </c>
      <c r="T14" s="315">
        <f t="shared" ref="T14" si="24">R14-S14</f>
        <v>0</v>
      </c>
      <c r="U14" s="306">
        <v>0</v>
      </c>
      <c r="V14" s="307">
        <v>0</v>
      </c>
      <c r="W14" s="306">
        <v>0</v>
      </c>
      <c r="X14" s="307">
        <v>0</v>
      </c>
      <c r="Y14" s="306">
        <v>0</v>
      </c>
      <c r="Z14" s="307">
        <v>0</v>
      </c>
      <c r="AA14" s="316">
        <f t="shared" ref="AA14" si="25">SUM(U14+W14+Y14)</f>
        <v>0</v>
      </c>
      <c r="AB14" s="317">
        <f t="shared" ref="AB14" si="26">SUM(V14+X14+Z14)</f>
        <v>0</v>
      </c>
      <c r="AC14" s="318">
        <f t="shared" ref="AC14" si="27">AA14-AB14</f>
        <v>0</v>
      </c>
      <c r="AD14" s="306">
        <v>0</v>
      </c>
      <c r="AE14" s="307">
        <v>0</v>
      </c>
      <c r="AF14" s="306">
        <v>0</v>
      </c>
      <c r="AG14" s="358">
        <v>0</v>
      </c>
      <c r="AH14" s="306">
        <v>0</v>
      </c>
      <c r="AI14" s="358">
        <v>0</v>
      </c>
      <c r="AJ14" s="319">
        <f t="shared" ref="AJ14" si="28">SUM(AD14+AF14+AH14)</f>
        <v>0</v>
      </c>
      <c r="AK14" s="320">
        <f t="shared" ref="AK14" si="29">SUM(AE14+AG14+AI14)</f>
        <v>0</v>
      </c>
      <c r="AL14" s="722">
        <f t="shared" ref="AL14" si="30">AJ14-AK14</f>
        <v>0</v>
      </c>
      <c r="AM14" s="306">
        <f t="shared" ref="AM14" si="31">SUM(I14+R14+AA14+AJ14)</f>
        <v>0</v>
      </c>
      <c r="AN14" s="322">
        <f t="shared" ref="AN14" si="32">SUM(J14+S14+AB14+AK14)</f>
        <v>0</v>
      </c>
      <c r="AO14" s="723">
        <f t="shared" ref="AO14" si="33">AM14-AN14</f>
        <v>0</v>
      </c>
    </row>
    <row r="15" spans="1:41" ht="21.95" customHeight="1">
      <c r="A15" s="162"/>
      <c r="B15" s="720" t="s">
        <v>243</v>
      </c>
      <c r="C15" s="306">
        <v>0</v>
      </c>
      <c r="D15" s="307">
        <v>0</v>
      </c>
      <c r="E15" s="306">
        <v>0</v>
      </c>
      <c r="F15" s="307">
        <v>0</v>
      </c>
      <c r="G15" s="306">
        <v>0</v>
      </c>
      <c r="H15" s="307">
        <v>0</v>
      </c>
      <c r="I15" s="308">
        <f t="shared" ref="I15:J15" si="34">SUM(C15+E15+G15)</f>
        <v>0</v>
      </c>
      <c r="J15" s="309">
        <f t="shared" si="34"/>
        <v>0</v>
      </c>
      <c r="K15" s="721">
        <f t="shared" ref="K15:K16" si="35">I15-J15</f>
        <v>0</v>
      </c>
      <c r="L15" s="312">
        <v>0</v>
      </c>
      <c r="M15" s="307">
        <v>0</v>
      </c>
      <c r="N15" s="306">
        <v>0</v>
      </c>
      <c r="O15" s="307">
        <v>0</v>
      </c>
      <c r="P15" s="306">
        <v>0</v>
      </c>
      <c r="Q15" s="307">
        <v>0</v>
      </c>
      <c r="R15" s="313">
        <f t="shared" ref="R15:S15" si="36">SUM(L15+N15+P15)</f>
        <v>0</v>
      </c>
      <c r="S15" s="314">
        <f t="shared" si="36"/>
        <v>0</v>
      </c>
      <c r="T15" s="315">
        <f t="shared" ref="T15:T16" si="37">R15-S15</f>
        <v>0</v>
      </c>
      <c r="U15" s="306">
        <v>0</v>
      </c>
      <c r="V15" s="307">
        <v>0</v>
      </c>
      <c r="W15" s="306">
        <v>0</v>
      </c>
      <c r="X15" s="307">
        <v>0</v>
      </c>
      <c r="Y15" s="306">
        <v>0</v>
      </c>
      <c r="Z15" s="307">
        <v>0</v>
      </c>
      <c r="AA15" s="316">
        <f t="shared" ref="AA15:AB15" si="38">SUM(U15+W15+Y15)</f>
        <v>0</v>
      </c>
      <c r="AB15" s="317">
        <f t="shared" si="38"/>
        <v>0</v>
      </c>
      <c r="AC15" s="318">
        <f t="shared" ref="AC15:AC16" si="39">AA15-AB15</f>
        <v>0</v>
      </c>
      <c r="AD15" s="306">
        <v>0</v>
      </c>
      <c r="AE15" s="307">
        <v>0</v>
      </c>
      <c r="AF15" s="306">
        <v>0</v>
      </c>
      <c r="AG15" s="358">
        <v>0</v>
      </c>
      <c r="AH15" s="306">
        <v>0</v>
      </c>
      <c r="AI15" s="358">
        <v>0</v>
      </c>
      <c r="AJ15" s="319">
        <f t="shared" ref="AJ15:AK15" si="40">SUM(AD15+AF15+AH15)</f>
        <v>0</v>
      </c>
      <c r="AK15" s="320">
        <f t="shared" si="40"/>
        <v>0</v>
      </c>
      <c r="AL15" s="722">
        <f t="shared" ref="AL15:AL16" si="41">AJ15-AK15</f>
        <v>0</v>
      </c>
      <c r="AM15" s="306">
        <f t="shared" ref="AM15:AN15" si="42">SUM(I15+R15+AA15+AJ15)</f>
        <v>0</v>
      </c>
      <c r="AN15" s="322">
        <f t="shared" si="42"/>
        <v>0</v>
      </c>
      <c r="AO15" s="723">
        <f t="shared" ref="AO15:AO16" si="43">AM15-AN15</f>
        <v>0</v>
      </c>
    </row>
    <row r="16" spans="1:41" ht="21.95" customHeight="1">
      <c r="A16" s="162"/>
      <c r="B16" s="720" t="s">
        <v>244</v>
      </c>
      <c r="C16" s="306">
        <v>0</v>
      </c>
      <c r="D16" s="307">
        <v>0</v>
      </c>
      <c r="E16" s="306">
        <v>0</v>
      </c>
      <c r="F16" s="307">
        <v>0</v>
      </c>
      <c r="G16" s="306">
        <v>0</v>
      </c>
      <c r="H16" s="307">
        <v>0</v>
      </c>
      <c r="I16" s="308">
        <f t="shared" ref="I16:J16" si="44">SUM(C16+E16+G16)</f>
        <v>0</v>
      </c>
      <c r="J16" s="309">
        <f t="shared" si="44"/>
        <v>0</v>
      </c>
      <c r="K16" s="721">
        <f t="shared" si="35"/>
        <v>0</v>
      </c>
      <c r="L16" s="312">
        <v>0</v>
      </c>
      <c r="M16" s="307">
        <v>0</v>
      </c>
      <c r="N16" s="306">
        <v>0</v>
      </c>
      <c r="O16" s="307">
        <v>0</v>
      </c>
      <c r="P16" s="306">
        <v>0</v>
      </c>
      <c r="Q16" s="307">
        <v>0</v>
      </c>
      <c r="R16" s="313">
        <f t="shared" ref="R16:S16" si="45">SUM(L16+N16+P16)</f>
        <v>0</v>
      </c>
      <c r="S16" s="314">
        <f t="shared" si="45"/>
        <v>0</v>
      </c>
      <c r="T16" s="315">
        <f t="shared" si="37"/>
        <v>0</v>
      </c>
      <c r="U16" s="306">
        <v>0</v>
      </c>
      <c r="V16" s="307">
        <v>0</v>
      </c>
      <c r="W16" s="306">
        <v>0</v>
      </c>
      <c r="X16" s="307">
        <v>0</v>
      </c>
      <c r="Y16" s="306">
        <v>0</v>
      </c>
      <c r="Z16" s="307">
        <v>0</v>
      </c>
      <c r="AA16" s="316">
        <f t="shared" ref="AA16:AB16" si="46">SUM(U16+W16+Y16)</f>
        <v>0</v>
      </c>
      <c r="AB16" s="317">
        <f t="shared" si="46"/>
        <v>0</v>
      </c>
      <c r="AC16" s="318">
        <f t="shared" si="39"/>
        <v>0</v>
      </c>
      <c r="AD16" s="306">
        <v>0</v>
      </c>
      <c r="AE16" s="307">
        <v>0</v>
      </c>
      <c r="AF16" s="306">
        <v>0</v>
      </c>
      <c r="AG16" s="358">
        <v>0</v>
      </c>
      <c r="AH16" s="306">
        <v>0</v>
      </c>
      <c r="AI16" s="358">
        <v>0</v>
      </c>
      <c r="AJ16" s="319">
        <f t="shared" ref="AJ16:AK16" si="47">SUM(AD16+AF16+AH16)</f>
        <v>0</v>
      </c>
      <c r="AK16" s="320">
        <f t="shared" si="47"/>
        <v>0</v>
      </c>
      <c r="AL16" s="722">
        <f t="shared" si="41"/>
        <v>0</v>
      </c>
      <c r="AM16" s="306">
        <f t="shared" ref="AM16:AN16" si="48">SUM(I16+R16+AA16+AJ16)</f>
        <v>0</v>
      </c>
      <c r="AN16" s="322">
        <f t="shared" si="48"/>
        <v>0</v>
      </c>
      <c r="AO16" s="723">
        <f t="shared" si="43"/>
        <v>0</v>
      </c>
    </row>
    <row r="17" spans="1:42" ht="30" customHeight="1">
      <c r="A17" s="162"/>
      <c r="B17" s="739" t="s">
        <v>245</v>
      </c>
      <c r="C17" s="740"/>
      <c r="D17" s="741"/>
      <c r="E17" s="740"/>
      <c r="F17" s="741"/>
      <c r="G17" s="740"/>
      <c r="H17" s="741"/>
      <c r="I17" s="742"/>
      <c r="J17" s="742"/>
      <c r="K17" s="743"/>
      <c r="L17" s="744"/>
      <c r="M17" s="741"/>
      <c r="N17" s="740"/>
      <c r="O17" s="741"/>
      <c r="P17" s="740"/>
      <c r="Q17" s="741"/>
      <c r="R17" s="745"/>
      <c r="S17" s="745"/>
      <c r="T17" s="746"/>
      <c r="U17" s="740"/>
      <c r="V17" s="741"/>
      <c r="W17" s="740"/>
      <c r="X17" s="741"/>
      <c r="Y17" s="740"/>
      <c r="Z17" s="741"/>
      <c r="AA17" s="747"/>
      <c r="AB17" s="747"/>
      <c r="AC17" s="748"/>
      <c r="AD17" s="740"/>
      <c r="AE17" s="741"/>
      <c r="AF17" s="740"/>
      <c r="AG17" s="749"/>
      <c r="AH17" s="740"/>
      <c r="AI17" s="749"/>
      <c r="AJ17" s="750"/>
      <c r="AK17" s="750"/>
      <c r="AL17" s="751"/>
      <c r="AM17" s="752"/>
      <c r="AN17" s="752"/>
      <c r="AO17" s="753"/>
    </row>
    <row r="18" spans="1:42" ht="21.95" customHeight="1">
      <c r="A18" s="162"/>
      <c r="B18" s="720" t="s">
        <v>246</v>
      </c>
      <c r="C18" s="306">
        <v>0</v>
      </c>
      <c r="D18" s="307">
        <v>0</v>
      </c>
      <c r="E18" s="306">
        <v>0</v>
      </c>
      <c r="F18" s="307">
        <v>0</v>
      </c>
      <c r="G18" s="306">
        <v>0</v>
      </c>
      <c r="H18" s="307">
        <v>0</v>
      </c>
      <c r="I18" s="308">
        <f t="shared" ref="I18:J18" si="49">SUM(C18+E18+G18)</f>
        <v>0</v>
      </c>
      <c r="J18" s="309">
        <f t="shared" si="49"/>
        <v>0</v>
      </c>
      <c r="K18" s="721">
        <f t="shared" ref="K18" si="50">I18-J18</f>
        <v>0</v>
      </c>
      <c r="L18" s="312">
        <v>0</v>
      </c>
      <c r="M18" s="307">
        <v>0</v>
      </c>
      <c r="N18" s="306">
        <v>0</v>
      </c>
      <c r="O18" s="307">
        <v>0</v>
      </c>
      <c r="P18" s="306">
        <v>0</v>
      </c>
      <c r="Q18" s="307">
        <v>0</v>
      </c>
      <c r="R18" s="313">
        <f t="shared" ref="R18:S18" si="51">SUM(L18+N18+P18)</f>
        <v>0</v>
      </c>
      <c r="S18" s="314">
        <f t="shared" si="51"/>
        <v>0</v>
      </c>
      <c r="T18" s="315">
        <f t="shared" ref="T18:T19" si="52">R18-S18</f>
        <v>0</v>
      </c>
      <c r="U18" s="306">
        <v>0</v>
      </c>
      <c r="V18" s="307">
        <v>0</v>
      </c>
      <c r="W18" s="306">
        <v>0</v>
      </c>
      <c r="X18" s="307">
        <v>0</v>
      </c>
      <c r="Y18" s="306">
        <v>0</v>
      </c>
      <c r="Z18" s="307">
        <v>0</v>
      </c>
      <c r="AA18" s="316">
        <f t="shared" ref="AA18:AB18" si="53">SUM(U18+W18+Y18)</f>
        <v>0</v>
      </c>
      <c r="AB18" s="317">
        <f t="shared" si="53"/>
        <v>0</v>
      </c>
      <c r="AC18" s="318">
        <f t="shared" ref="AC18:AC19" si="54">AA18-AB18</f>
        <v>0</v>
      </c>
      <c r="AD18" s="306">
        <v>0</v>
      </c>
      <c r="AE18" s="307">
        <v>0</v>
      </c>
      <c r="AF18" s="306">
        <v>0</v>
      </c>
      <c r="AG18" s="358">
        <v>0</v>
      </c>
      <c r="AH18" s="306">
        <v>0</v>
      </c>
      <c r="AI18" s="358">
        <v>0</v>
      </c>
      <c r="AJ18" s="319">
        <f t="shared" ref="AJ18:AK18" si="55">SUM(AD18+AF18+AH18)</f>
        <v>0</v>
      </c>
      <c r="AK18" s="320">
        <f t="shared" si="55"/>
        <v>0</v>
      </c>
      <c r="AL18" s="722">
        <f t="shared" ref="AL18:AL19" si="56">AJ18-AK18</f>
        <v>0</v>
      </c>
      <c r="AM18" s="306">
        <f t="shared" ref="AM18:AN18" si="57">SUM(I18+R18+AA18+AJ18)</f>
        <v>0</v>
      </c>
      <c r="AN18" s="322">
        <f t="shared" si="57"/>
        <v>0</v>
      </c>
      <c r="AO18" s="723">
        <f t="shared" ref="AO18:AO19" si="58">AM18-AN18</f>
        <v>0</v>
      </c>
    </row>
    <row r="19" spans="1:42" ht="21.95" customHeight="1">
      <c r="A19" s="162"/>
      <c r="B19" s="720" t="s">
        <v>247</v>
      </c>
      <c r="C19" s="306">
        <v>0</v>
      </c>
      <c r="D19" s="307">
        <v>0</v>
      </c>
      <c r="E19" s="306">
        <v>0</v>
      </c>
      <c r="F19" s="307">
        <v>0</v>
      </c>
      <c r="G19" s="306">
        <v>0</v>
      </c>
      <c r="H19" s="307">
        <v>0</v>
      </c>
      <c r="I19" s="308">
        <f t="shared" ref="I19" si="59">SUM(C19+E19+G19)</f>
        <v>0</v>
      </c>
      <c r="J19" s="309">
        <f t="shared" ref="J19" si="60">SUM(D19+F19+H19)</f>
        <v>0</v>
      </c>
      <c r="K19" s="721">
        <f t="shared" ref="K19" si="61">I19-J19</f>
        <v>0</v>
      </c>
      <c r="L19" s="312">
        <v>0</v>
      </c>
      <c r="M19" s="307">
        <v>0</v>
      </c>
      <c r="N19" s="306">
        <v>0</v>
      </c>
      <c r="O19" s="307">
        <v>0</v>
      </c>
      <c r="P19" s="306">
        <v>0</v>
      </c>
      <c r="Q19" s="307">
        <v>0</v>
      </c>
      <c r="R19" s="313">
        <f t="shared" ref="R19:S19" si="62">SUM(L19+N19+P19)</f>
        <v>0</v>
      </c>
      <c r="S19" s="314">
        <f t="shared" si="62"/>
        <v>0</v>
      </c>
      <c r="T19" s="315">
        <f t="shared" si="52"/>
        <v>0</v>
      </c>
      <c r="U19" s="306">
        <v>0</v>
      </c>
      <c r="V19" s="307">
        <v>0</v>
      </c>
      <c r="W19" s="306">
        <v>0</v>
      </c>
      <c r="X19" s="307">
        <v>0</v>
      </c>
      <c r="Y19" s="306">
        <v>0</v>
      </c>
      <c r="Z19" s="307">
        <v>0</v>
      </c>
      <c r="AA19" s="316">
        <f t="shared" ref="AA19:AB19" si="63">SUM(U19+W19+Y19)</f>
        <v>0</v>
      </c>
      <c r="AB19" s="317">
        <f t="shared" si="63"/>
        <v>0</v>
      </c>
      <c r="AC19" s="318">
        <f t="shared" si="54"/>
        <v>0</v>
      </c>
      <c r="AD19" s="306">
        <v>0</v>
      </c>
      <c r="AE19" s="307">
        <v>0</v>
      </c>
      <c r="AF19" s="306">
        <v>0</v>
      </c>
      <c r="AG19" s="358">
        <v>0</v>
      </c>
      <c r="AH19" s="306">
        <v>0</v>
      </c>
      <c r="AI19" s="358">
        <v>0</v>
      </c>
      <c r="AJ19" s="319">
        <f t="shared" ref="AJ19:AK19" si="64">SUM(AD19+AF19+AH19)</f>
        <v>0</v>
      </c>
      <c r="AK19" s="320">
        <f t="shared" si="64"/>
        <v>0</v>
      </c>
      <c r="AL19" s="722">
        <f t="shared" si="56"/>
        <v>0</v>
      </c>
      <c r="AM19" s="306">
        <f t="shared" ref="AM19:AN19" si="65">SUM(I19+R19+AA19+AJ19)</f>
        <v>0</v>
      </c>
      <c r="AN19" s="322">
        <f t="shared" si="65"/>
        <v>0</v>
      </c>
      <c r="AO19" s="723">
        <f t="shared" si="58"/>
        <v>0</v>
      </c>
    </row>
    <row r="20" spans="1:42" ht="30" customHeight="1">
      <c r="A20" s="162"/>
      <c r="B20" s="754" t="s">
        <v>248</v>
      </c>
      <c r="C20" s="755"/>
      <c r="D20" s="756"/>
      <c r="E20" s="755"/>
      <c r="F20" s="756"/>
      <c r="G20" s="755"/>
      <c r="H20" s="756"/>
      <c r="I20" s="757"/>
      <c r="J20" s="757"/>
      <c r="K20" s="758"/>
      <c r="L20" s="759"/>
      <c r="M20" s="756"/>
      <c r="N20" s="755"/>
      <c r="O20" s="756"/>
      <c r="P20" s="755"/>
      <c r="Q20" s="756"/>
      <c r="R20" s="760"/>
      <c r="S20" s="760"/>
      <c r="T20" s="761"/>
      <c r="U20" s="755"/>
      <c r="V20" s="756"/>
      <c r="W20" s="755"/>
      <c r="X20" s="756"/>
      <c r="Y20" s="755"/>
      <c r="Z20" s="756"/>
      <c r="AA20" s="762"/>
      <c r="AB20" s="762"/>
      <c r="AC20" s="763"/>
      <c r="AD20" s="755"/>
      <c r="AE20" s="756"/>
      <c r="AF20" s="755"/>
      <c r="AG20" s="764"/>
      <c r="AH20" s="755"/>
      <c r="AI20" s="764"/>
      <c r="AJ20" s="765"/>
      <c r="AK20" s="765"/>
      <c r="AL20" s="766"/>
      <c r="AM20" s="767"/>
      <c r="AN20" s="767"/>
      <c r="AO20" s="768"/>
    </row>
    <row r="21" spans="1:42" ht="21.95" customHeight="1">
      <c r="A21" s="162"/>
      <c r="B21" s="720" t="s">
        <v>249</v>
      </c>
      <c r="C21" s="306">
        <v>0</v>
      </c>
      <c r="D21" s="307">
        <v>0</v>
      </c>
      <c r="E21" s="306">
        <v>0</v>
      </c>
      <c r="F21" s="307">
        <v>0</v>
      </c>
      <c r="G21" s="306">
        <v>0</v>
      </c>
      <c r="H21" s="307">
        <v>0</v>
      </c>
      <c r="I21" s="308">
        <f t="shared" ref="I21" si="66">SUM(C21+E21+G21)</f>
        <v>0</v>
      </c>
      <c r="J21" s="309">
        <f t="shared" ref="J21" si="67">SUM(D21+F21+H21)</f>
        <v>0</v>
      </c>
      <c r="K21" s="721">
        <f t="shared" ref="K21" si="68">I21-J21</f>
        <v>0</v>
      </c>
      <c r="L21" s="312">
        <v>0</v>
      </c>
      <c r="M21" s="307">
        <v>0</v>
      </c>
      <c r="N21" s="306">
        <v>0</v>
      </c>
      <c r="O21" s="307">
        <v>0</v>
      </c>
      <c r="P21" s="306">
        <v>0</v>
      </c>
      <c r="Q21" s="307">
        <v>0</v>
      </c>
      <c r="R21" s="313">
        <f t="shared" ref="R21" si="69">SUM(L21+N21+P21)</f>
        <v>0</v>
      </c>
      <c r="S21" s="314">
        <f t="shared" ref="S21" si="70">SUM(M21+O21+Q21)</f>
        <v>0</v>
      </c>
      <c r="T21" s="315">
        <f t="shared" ref="T21" si="71">R21-S21</f>
        <v>0</v>
      </c>
      <c r="U21" s="306">
        <v>0</v>
      </c>
      <c r="V21" s="307">
        <v>0</v>
      </c>
      <c r="W21" s="306">
        <v>0</v>
      </c>
      <c r="X21" s="307">
        <v>0</v>
      </c>
      <c r="Y21" s="306">
        <v>0</v>
      </c>
      <c r="Z21" s="307">
        <v>0</v>
      </c>
      <c r="AA21" s="316">
        <f t="shared" ref="AA21" si="72">SUM(U21+W21+Y21)</f>
        <v>0</v>
      </c>
      <c r="AB21" s="317">
        <f t="shared" ref="AB21" si="73">SUM(V21+X21+Z21)</f>
        <v>0</v>
      </c>
      <c r="AC21" s="318">
        <f t="shared" ref="AC21" si="74">AA21-AB21</f>
        <v>0</v>
      </c>
      <c r="AD21" s="306">
        <v>0</v>
      </c>
      <c r="AE21" s="307">
        <v>0</v>
      </c>
      <c r="AF21" s="306">
        <v>0</v>
      </c>
      <c r="AG21" s="358">
        <v>0</v>
      </c>
      <c r="AH21" s="306">
        <v>0</v>
      </c>
      <c r="AI21" s="358">
        <v>0</v>
      </c>
      <c r="AJ21" s="319">
        <f t="shared" ref="AJ21" si="75">SUM(AD21+AF21+AH21)</f>
        <v>0</v>
      </c>
      <c r="AK21" s="320">
        <f t="shared" ref="AK21" si="76">SUM(AE21+AG21+AI21)</f>
        <v>0</v>
      </c>
      <c r="AL21" s="722">
        <f t="shared" ref="AL21" si="77">AJ21-AK21</f>
        <v>0</v>
      </c>
      <c r="AM21" s="306">
        <f t="shared" ref="AM21" si="78">SUM(I21+R21+AA21+AJ21)</f>
        <v>0</v>
      </c>
      <c r="AN21" s="322">
        <f t="shared" ref="AN21" si="79">SUM(J21+S21+AB21+AK21)</f>
        <v>0</v>
      </c>
      <c r="AO21" s="723">
        <f t="shared" ref="AO21" si="80">AM21-AN21</f>
        <v>0</v>
      </c>
    </row>
    <row r="22" spans="1:42" ht="21.95" customHeight="1">
      <c r="A22" s="162"/>
      <c r="B22" s="720" t="s">
        <v>250</v>
      </c>
      <c r="C22" s="306">
        <v>0</v>
      </c>
      <c r="D22" s="307">
        <v>0</v>
      </c>
      <c r="E22" s="306">
        <v>0</v>
      </c>
      <c r="F22" s="307">
        <v>0</v>
      </c>
      <c r="G22" s="306">
        <v>0</v>
      </c>
      <c r="H22" s="307">
        <v>0</v>
      </c>
      <c r="I22" s="308">
        <f t="shared" ref="I22:J22" si="81">SUM(C22+E22+G22)</f>
        <v>0</v>
      </c>
      <c r="J22" s="309">
        <f t="shared" si="81"/>
        <v>0</v>
      </c>
      <c r="K22" s="721">
        <f t="shared" ref="K22:K25" si="82">I22-J22</f>
        <v>0</v>
      </c>
      <c r="L22" s="312">
        <v>0</v>
      </c>
      <c r="M22" s="307">
        <v>0</v>
      </c>
      <c r="N22" s="306">
        <v>0</v>
      </c>
      <c r="O22" s="307">
        <v>0</v>
      </c>
      <c r="P22" s="306">
        <v>0</v>
      </c>
      <c r="Q22" s="307">
        <v>0</v>
      </c>
      <c r="R22" s="313">
        <f t="shared" ref="R22:S22" si="83">SUM(L22+N22+P22)</f>
        <v>0</v>
      </c>
      <c r="S22" s="314">
        <f t="shared" si="83"/>
        <v>0</v>
      </c>
      <c r="T22" s="315">
        <f t="shared" ref="T22:T25" si="84">R22-S22</f>
        <v>0</v>
      </c>
      <c r="U22" s="306">
        <v>0</v>
      </c>
      <c r="V22" s="307">
        <v>0</v>
      </c>
      <c r="W22" s="306">
        <v>0</v>
      </c>
      <c r="X22" s="307">
        <v>0</v>
      </c>
      <c r="Y22" s="306">
        <v>0</v>
      </c>
      <c r="Z22" s="307">
        <v>0</v>
      </c>
      <c r="AA22" s="316">
        <f t="shared" ref="AA22:AB22" si="85">SUM(U22+W22+Y22)</f>
        <v>0</v>
      </c>
      <c r="AB22" s="317">
        <f t="shared" si="85"/>
        <v>0</v>
      </c>
      <c r="AC22" s="318">
        <f t="shared" ref="AC22:AC25" si="86">AA22-AB22</f>
        <v>0</v>
      </c>
      <c r="AD22" s="306">
        <v>0</v>
      </c>
      <c r="AE22" s="307">
        <v>0</v>
      </c>
      <c r="AF22" s="306">
        <v>0</v>
      </c>
      <c r="AG22" s="358">
        <v>0</v>
      </c>
      <c r="AH22" s="306">
        <v>0</v>
      </c>
      <c r="AI22" s="358">
        <v>0</v>
      </c>
      <c r="AJ22" s="319">
        <f t="shared" ref="AJ22:AK22" si="87">SUM(AD22+AF22+AH22)</f>
        <v>0</v>
      </c>
      <c r="AK22" s="320">
        <f t="shared" si="87"/>
        <v>0</v>
      </c>
      <c r="AL22" s="722">
        <f t="shared" ref="AL22:AL25" si="88">AJ22-AK22</f>
        <v>0</v>
      </c>
      <c r="AM22" s="306">
        <f t="shared" ref="AM22:AN22" si="89">SUM(I22+R22+AA22+AJ22)</f>
        <v>0</v>
      </c>
      <c r="AN22" s="322">
        <f t="shared" si="89"/>
        <v>0</v>
      </c>
      <c r="AO22" s="723">
        <f t="shared" ref="AO22:AO25" si="90">AM22-AN22</f>
        <v>0</v>
      </c>
    </row>
    <row r="23" spans="1:42" ht="21.95" customHeight="1">
      <c r="A23" s="162"/>
      <c r="B23" s="720" t="s">
        <v>251</v>
      </c>
      <c r="C23" s="306">
        <v>0</v>
      </c>
      <c r="D23" s="307">
        <v>0</v>
      </c>
      <c r="E23" s="306">
        <v>0</v>
      </c>
      <c r="F23" s="307">
        <v>0</v>
      </c>
      <c r="G23" s="306">
        <v>0</v>
      </c>
      <c r="H23" s="307">
        <v>0</v>
      </c>
      <c r="I23" s="308">
        <f t="shared" ref="I23:J23" si="91">SUM(C23+E23+G23)</f>
        <v>0</v>
      </c>
      <c r="J23" s="309">
        <f t="shared" si="91"/>
        <v>0</v>
      </c>
      <c r="K23" s="721">
        <f t="shared" si="82"/>
        <v>0</v>
      </c>
      <c r="L23" s="312">
        <v>0</v>
      </c>
      <c r="M23" s="307">
        <v>0</v>
      </c>
      <c r="N23" s="306">
        <v>0</v>
      </c>
      <c r="O23" s="307">
        <v>0</v>
      </c>
      <c r="P23" s="306">
        <v>0</v>
      </c>
      <c r="Q23" s="307">
        <v>0</v>
      </c>
      <c r="R23" s="313">
        <f t="shared" ref="R23:S23" si="92">SUM(L23+N23+P23)</f>
        <v>0</v>
      </c>
      <c r="S23" s="314">
        <f t="shared" si="92"/>
        <v>0</v>
      </c>
      <c r="T23" s="315">
        <f t="shared" si="84"/>
        <v>0</v>
      </c>
      <c r="U23" s="306">
        <v>0</v>
      </c>
      <c r="V23" s="307">
        <v>0</v>
      </c>
      <c r="W23" s="306">
        <v>0</v>
      </c>
      <c r="X23" s="307">
        <v>0</v>
      </c>
      <c r="Y23" s="306">
        <v>0</v>
      </c>
      <c r="Z23" s="307">
        <v>0</v>
      </c>
      <c r="AA23" s="316">
        <f t="shared" ref="AA23:AB23" si="93">SUM(U23+W23+Y23)</f>
        <v>0</v>
      </c>
      <c r="AB23" s="317">
        <f t="shared" si="93"/>
        <v>0</v>
      </c>
      <c r="AC23" s="318">
        <f t="shared" si="86"/>
        <v>0</v>
      </c>
      <c r="AD23" s="306">
        <v>0</v>
      </c>
      <c r="AE23" s="307">
        <v>0</v>
      </c>
      <c r="AF23" s="306">
        <v>0</v>
      </c>
      <c r="AG23" s="358">
        <v>0</v>
      </c>
      <c r="AH23" s="306">
        <v>0</v>
      </c>
      <c r="AI23" s="358">
        <v>0</v>
      </c>
      <c r="AJ23" s="319">
        <f t="shared" ref="AJ23:AK23" si="94">SUM(AD23+AF23+AH23)</f>
        <v>0</v>
      </c>
      <c r="AK23" s="320">
        <f t="shared" si="94"/>
        <v>0</v>
      </c>
      <c r="AL23" s="722">
        <f t="shared" si="88"/>
        <v>0</v>
      </c>
      <c r="AM23" s="306">
        <f t="shared" ref="AM23:AN23" si="95">SUM(I23+R23+AA23+AJ23)</f>
        <v>0</v>
      </c>
      <c r="AN23" s="322">
        <f t="shared" si="95"/>
        <v>0</v>
      </c>
      <c r="AO23" s="723">
        <f t="shared" si="90"/>
        <v>0</v>
      </c>
    </row>
    <row r="24" spans="1:42" ht="21.95" customHeight="1">
      <c r="A24" s="162"/>
      <c r="B24" s="720" t="s">
        <v>252</v>
      </c>
      <c r="C24" s="306">
        <v>0</v>
      </c>
      <c r="D24" s="307">
        <v>0</v>
      </c>
      <c r="E24" s="306">
        <v>0</v>
      </c>
      <c r="F24" s="307">
        <v>0</v>
      </c>
      <c r="G24" s="306">
        <v>0</v>
      </c>
      <c r="H24" s="307">
        <v>0</v>
      </c>
      <c r="I24" s="308">
        <f t="shared" ref="I24" si="96">SUM(C24+E24+G24)</f>
        <v>0</v>
      </c>
      <c r="J24" s="309">
        <f t="shared" ref="J24" si="97">SUM(D24+F24+H24)</f>
        <v>0</v>
      </c>
      <c r="K24" s="721">
        <f t="shared" ref="K24" si="98">I24-J24</f>
        <v>0</v>
      </c>
      <c r="L24" s="312">
        <v>0</v>
      </c>
      <c r="M24" s="307">
        <v>0</v>
      </c>
      <c r="N24" s="306">
        <v>0</v>
      </c>
      <c r="O24" s="307">
        <v>0</v>
      </c>
      <c r="P24" s="306">
        <v>0</v>
      </c>
      <c r="Q24" s="307">
        <v>0</v>
      </c>
      <c r="R24" s="313">
        <f t="shared" ref="R24" si="99">SUM(L24+N24+P24)</f>
        <v>0</v>
      </c>
      <c r="S24" s="314">
        <f t="shared" ref="S24" si="100">SUM(M24+O24+Q24)</f>
        <v>0</v>
      </c>
      <c r="T24" s="315">
        <f t="shared" ref="T24" si="101">R24-S24</f>
        <v>0</v>
      </c>
      <c r="U24" s="306">
        <v>0</v>
      </c>
      <c r="V24" s="307">
        <v>0</v>
      </c>
      <c r="W24" s="306">
        <v>0</v>
      </c>
      <c r="X24" s="307">
        <v>0</v>
      </c>
      <c r="Y24" s="306">
        <v>0</v>
      </c>
      <c r="Z24" s="307">
        <v>0</v>
      </c>
      <c r="AA24" s="316">
        <f t="shared" ref="AA24" si="102">SUM(U24+W24+Y24)</f>
        <v>0</v>
      </c>
      <c r="AB24" s="317">
        <f t="shared" ref="AB24" si="103">SUM(V24+X24+Z24)</f>
        <v>0</v>
      </c>
      <c r="AC24" s="318">
        <f t="shared" ref="AC24" si="104">AA24-AB24</f>
        <v>0</v>
      </c>
      <c r="AD24" s="306">
        <v>0</v>
      </c>
      <c r="AE24" s="307">
        <v>0</v>
      </c>
      <c r="AF24" s="306">
        <v>0</v>
      </c>
      <c r="AG24" s="358">
        <v>0</v>
      </c>
      <c r="AH24" s="306">
        <v>0</v>
      </c>
      <c r="AI24" s="358">
        <v>0</v>
      </c>
      <c r="AJ24" s="319">
        <f t="shared" ref="AJ24" si="105">SUM(AD24+AF24+AH24)</f>
        <v>0</v>
      </c>
      <c r="AK24" s="320">
        <f t="shared" ref="AK24" si="106">SUM(AE24+AG24+AI24)</f>
        <v>0</v>
      </c>
      <c r="AL24" s="722">
        <f t="shared" ref="AL24" si="107">AJ24-AK24</f>
        <v>0</v>
      </c>
      <c r="AM24" s="306">
        <f t="shared" ref="AM24" si="108">SUM(I24+R24+AA24+AJ24)</f>
        <v>0</v>
      </c>
      <c r="AN24" s="322">
        <f t="shared" ref="AN24" si="109">SUM(J24+S24+AB24+AK24)</f>
        <v>0</v>
      </c>
      <c r="AO24" s="723">
        <f t="shared" ref="AO24" si="110">AM24-AN24</f>
        <v>0</v>
      </c>
    </row>
    <row r="25" spans="1:42" ht="21.95" customHeight="1" thickBot="1">
      <c r="A25" s="162"/>
      <c r="B25" s="769" t="s">
        <v>253</v>
      </c>
      <c r="C25" s="770">
        <v>0</v>
      </c>
      <c r="D25" s="771">
        <v>0</v>
      </c>
      <c r="E25" s="770">
        <v>0</v>
      </c>
      <c r="F25" s="326">
        <v>0</v>
      </c>
      <c r="G25" s="770">
        <v>0</v>
      </c>
      <c r="H25" s="326">
        <v>0</v>
      </c>
      <c r="I25" s="772">
        <f t="shared" ref="I25:J25" si="111">SUM(C25+E25+G25)</f>
        <v>0</v>
      </c>
      <c r="J25" s="773">
        <f t="shared" si="111"/>
        <v>0</v>
      </c>
      <c r="K25" s="774">
        <f t="shared" si="82"/>
        <v>0</v>
      </c>
      <c r="L25" s="775">
        <v>0</v>
      </c>
      <c r="M25" s="326">
        <v>0</v>
      </c>
      <c r="N25" s="776">
        <v>0</v>
      </c>
      <c r="O25" s="326">
        <v>0</v>
      </c>
      <c r="P25" s="776">
        <v>0</v>
      </c>
      <c r="Q25" s="326">
        <v>0</v>
      </c>
      <c r="R25" s="777">
        <f t="shared" ref="R25:S25" si="112">SUM(L25+N25+P25)</f>
        <v>0</v>
      </c>
      <c r="S25" s="778">
        <f t="shared" si="112"/>
        <v>0</v>
      </c>
      <c r="T25" s="779">
        <f t="shared" si="84"/>
        <v>0</v>
      </c>
      <c r="U25" s="776">
        <v>0</v>
      </c>
      <c r="V25" s="326">
        <v>0</v>
      </c>
      <c r="W25" s="776">
        <v>0</v>
      </c>
      <c r="X25" s="326">
        <v>0</v>
      </c>
      <c r="Y25" s="776">
        <v>0</v>
      </c>
      <c r="Z25" s="326">
        <v>0</v>
      </c>
      <c r="AA25" s="780">
        <f t="shared" ref="AA25:AB25" si="113">SUM(U25+W25+Y25)</f>
        <v>0</v>
      </c>
      <c r="AB25" s="781">
        <f t="shared" si="113"/>
        <v>0</v>
      </c>
      <c r="AC25" s="337">
        <f t="shared" si="86"/>
        <v>0</v>
      </c>
      <c r="AD25" s="776">
        <v>0</v>
      </c>
      <c r="AE25" s="326">
        <v>0</v>
      </c>
      <c r="AF25" s="776">
        <v>0</v>
      </c>
      <c r="AG25" s="782">
        <v>0</v>
      </c>
      <c r="AH25" s="776">
        <v>0</v>
      </c>
      <c r="AI25" s="782">
        <v>0</v>
      </c>
      <c r="AJ25" s="783">
        <f t="shared" ref="AJ25:AK25" si="114">SUM(AD25+AF25+AH25)</f>
        <v>0</v>
      </c>
      <c r="AK25" s="784">
        <f t="shared" si="114"/>
        <v>0</v>
      </c>
      <c r="AL25" s="785">
        <f t="shared" si="88"/>
        <v>0</v>
      </c>
      <c r="AM25" s="776">
        <f t="shared" ref="AM25:AN25" si="115">SUM(I25+R25+AA25+AJ25)</f>
        <v>0</v>
      </c>
      <c r="AN25" s="330">
        <f t="shared" si="115"/>
        <v>0</v>
      </c>
      <c r="AO25" s="786">
        <f t="shared" si="90"/>
        <v>0</v>
      </c>
    </row>
    <row r="26" spans="1:42" s="178" customFormat="1" ht="30" customHeight="1" thickTop="1" thickBot="1">
      <c r="A26" s="180"/>
      <c r="B26" s="473" t="s">
        <v>192</v>
      </c>
      <c r="C26" s="787">
        <f t="shared" ref="C26:N26" si="116">SUM(C10:C12,C14:C16,C18:C19,C21:C25)</f>
        <v>0</v>
      </c>
      <c r="D26" s="788">
        <f t="shared" si="116"/>
        <v>0</v>
      </c>
      <c r="E26" s="787">
        <f t="shared" si="116"/>
        <v>0</v>
      </c>
      <c r="F26" s="788">
        <f t="shared" si="116"/>
        <v>0</v>
      </c>
      <c r="G26" s="787">
        <f t="shared" si="116"/>
        <v>0</v>
      </c>
      <c r="H26" s="788">
        <f t="shared" si="116"/>
        <v>0</v>
      </c>
      <c r="I26" s="789">
        <f t="shared" si="116"/>
        <v>0</v>
      </c>
      <c r="J26" s="790">
        <f t="shared" si="116"/>
        <v>0</v>
      </c>
      <c r="K26" s="791">
        <f t="shared" si="116"/>
        <v>0</v>
      </c>
      <c r="L26" s="792">
        <f t="shared" si="116"/>
        <v>0</v>
      </c>
      <c r="M26" s="788">
        <f t="shared" si="116"/>
        <v>0</v>
      </c>
      <c r="N26" s="787">
        <f t="shared" si="116"/>
        <v>0</v>
      </c>
      <c r="O26" s="788">
        <f>SUM(O10:O12,O14:O16,O18:O19,O21:O25)</f>
        <v>0</v>
      </c>
      <c r="P26" s="787">
        <f>SUM(P10:P12,P14:P16,P18:P19,P21:P25)</f>
        <v>0</v>
      </c>
      <c r="Q26" s="788">
        <f>SUM(Q10:Q12,Q14:Q16,Q18:Q19,Q21:Q25)</f>
        <v>0</v>
      </c>
      <c r="R26" s="793">
        <f>SUM(R10:R12,R14:R16,R18:R19,R21:R25)</f>
        <v>0</v>
      </c>
      <c r="S26" s="794">
        <f>SUM(S10:S12,S14:S16,S18:S19,S21:S25)</f>
        <v>0</v>
      </c>
      <c r="T26" s="795">
        <f t="shared" ref="T26:AK26" si="117">SUM(T10:T12,T14:T16,T18:T19,T21:T25)</f>
        <v>0</v>
      </c>
      <c r="U26" s="787">
        <f t="shared" si="117"/>
        <v>0</v>
      </c>
      <c r="V26" s="788">
        <f t="shared" si="117"/>
        <v>0</v>
      </c>
      <c r="W26" s="787">
        <f t="shared" si="117"/>
        <v>0</v>
      </c>
      <c r="X26" s="788">
        <f t="shared" si="117"/>
        <v>0</v>
      </c>
      <c r="Y26" s="787">
        <f t="shared" si="117"/>
        <v>0</v>
      </c>
      <c r="Z26" s="788">
        <f t="shared" si="117"/>
        <v>0</v>
      </c>
      <c r="AA26" s="796">
        <f t="shared" si="117"/>
        <v>0</v>
      </c>
      <c r="AB26" s="797">
        <f t="shared" si="117"/>
        <v>0</v>
      </c>
      <c r="AC26" s="798">
        <f t="shared" si="117"/>
        <v>0</v>
      </c>
      <c r="AD26" s="787">
        <f t="shared" si="117"/>
        <v>0</v>
      </c>
      <c r="AE26" s="788">
        <f t="shared" si="117"/>
        <v>0</v>
      </c>
      <c r="AF26" s="787">
        <f t="shared" si="117"/>
        <v>0</v>
      </c>
      <c r="AG26" s="788">
        <f t="shared" si="117"/>
        <v>0</v>
      </c>
      <c r="AH26" s="787">
        <f t="shared" si="117"/>
        <v>0</v>
      </c>
      <c r="AI26" s="788">
        <f t="shared" si="117"/>
        <v>0</v>
      </c>
      <c r="AJ26" s="799">
        <f t="shared" si="117"/>
        <v>0</v>
      </c>
      <c r="AK26" s="800">
        <f t="shared" si="117"/>
        <v>0</v>
      </c>
      <c r="AL26" s="801">
        <f>SUM(AL10:AL12,AL14:AL16,AL18:AL19,AL21:AL25)</f>
        <v>0</v>
      </c>
      <c r="AM26" s="802">
        <f>SUM(AM10:AM12,AM14:AM16,AM18:AM19,AM21:AM25)</f>
        <v>0</v>
      </c>
      <c r="AN26" s="803">
        <f t="shared" ref="AN26:AO26" si="118">SUM(AN10:AN12,AN14:AN16,AN18:AN19,AN21:AN25)</f>
        <v>0</v>
      </c>
      <c r="AO26" s="804">
        <f t="shared" si="118"/>
        <v>0</v>
      </c>
      <c r="AP26" s="180"/>
    </row>
    <row r="27" spans="1:42" ht="31.5" customHeight="1" thickTop="1" thickBot="1">
      <c r="B27" s="685"/>
      <c r="C27" s="686"/>
      <c r="D27" s="686"/>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row>
    <row r="28" spans="1:42" ht="54.95" customHeight="1">
      <c r="A28" s="162"/>
      <c r="B28" s="805" t="s">
        <v>254</v>
      </c>
      <c r="C28" s="806" t="s">
        <v>182</v>
      </c>
      <c r="D28" s="807" t="s">
        <v>183</v>
      </c>
      <c r="E28" s="621" t="s">
        <v>184</v>
      </c>
      <c r="F28" s="686"/>
      <c r="G28" s="684"/>
      <c r="H28" s="684"/>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4"/>
      <c r="AI28" s="684"/>
      <c r="AJ28" s="684"/>
      <c r="AK28" s="684"/>
      <c r="AL28" s="684"/>
      <c r="AM28" s="684"/>
      <c r="AN28" s="684"/>
      <c r="AO28" s="684"/>
    </row>
    <row r="29" spans="1:42" ht="30" customHeight="1" thickTop="1">
      <c r="A29" s="162"/>
      <c r="B29" s="808" t="s">
        <v>255</v>
      </c>
      <c r="C29" s="809">
        <f>SUM(AM10:AM12)</f>
        <v>0</v>
      </c>
      <c r="D29" s="810">
        <f>SUM(AN10:AN12)</f>
        <v>0</v>
      </c>
      <c r="E29" s="811">
        <f>C29-D29</f>
        <v>0</v>
      </c>
      <c r="F29" s="686"/>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4"/>
      <c r="AN29" s="684"/>
      <c r="AO29" s="684"/>
    </row>
    <row r="30" spans="1:42" ht="30" customHeight="1">
      <c r="A30" s="162"/>
      <c r="B30" s="812" t="s">
        <v>241</v>
      </c>
      <c r="C30" s="813">
        <f>SUM(AM14:AM16)</f>
        <v>0</v>
      </c>
      <c r="D30" s="814">
        <f>SUM(AN14:AN16)</f>
        <v>0</v>
      </c>
      <c r="E30" s="815">
        <f t="shared" ref="E30:E32" si="119">C30-D30</f>
        <v>0</v>
      </c>
      <c r="F30" s="686"/>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row>
    <row r="31" spans="1:42" ht="30" customHeight="1">
      <c r="A31" s="162"/>
      <c r="B31" s="812" t="s">
        <v>245</v>
      </c>
      <c r="C31" s="813">
        <f>SUM(AM18:AM19)</f>
        <v>0</v>
      </c>
      <c r="D31" s="814">
        <f>SUM(AN18:AN19)</f>
        <v>0</v>
      </c>
      <c r="E31" s="815">
        <f t="shared" si="119"/>
        <v>0</v>
      </c>
      <c r="F31" s="686"/>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4"/>
      <c r="AN31" s="684"/>
      <c r="AO31" s="684"/>
    </row>
    <row r="32" spans="1:42" ht="30" customHeight="1" thickBot="1">
      <c r="A32" s="162"/>
      <c r="B32" s="816" t="s">
        <v>248</v>
      </c>
      <c r="C32" s="817">
        <f>SUM(AM21:AM25)</f>
        <v>0</v>
      </c>
      <c r="D32" s="818">
        <f>SUM(AN21:AN25)</f>
        <v>0</v>
      </c>
      <c r="E32" s="819">
        <f t="shared" si="119"/>
        <v>0</v>
      </c>
      <c r="F32" s="686"/>
      <c r="G32" s="684"/>
      <c r="H32" s="684"/>
      <c r="I32" s="684"/>
      <c r="J32" s="684"/>
      <c r="K32" s="684"/>
      <c r="L32" s="684"/>
      <c r="M32" s="684"/>
      <c r="N32" s="684"/>
      <c r="O32" s="684"/>
      <c r="P32" s="684"/>
      <c r="Q32" s="684"/>
      <c r="R32" s="684"/>
      <c r="S32" s="684"/>
      <c r="T32" s="684"/>
      <c r="U32" s="684"/>
      <c r="V32" s="684"/>
      <c r="W32" s="684"/>
      <c r="X32" s="684"/>
      <c r="Y32" s="684"/>
      <c r="Z32" s="684"/>
      <c r="AA32" s="684"/>
      <c r="AB32" s="684"/>
      <c r="AC32" s="684"/>
      <c r="AD32" s="684"/>
      <c r="AE32" s="684"/>
      <c r="AF32" s="684"/>
      <c r="AG32" s="684"/>
      <c r="AH32" s="684"/>
      <c r="AI32" s="684"/>
      <c r="AJ32" s="684"/>
      <c r="AK32" s="684"/>
      <c r="AL32" s="684"/>
      <c r="AM32" s="684"/>
      <c r="AN32" s="684"/>
      <c r="AO32" s="684"/>
    </row>
    <row r="33" spans="1:41" ht="30" customHeight="1" thickTop="1" thickBot="1">
      <c r="A33" s="162"/>
      <c r="B33" s="508" t="s">
        <v>192</v>
      </c>
      <c r="C33" s="820">
        <f>SUM(C29:C32)</f>
        <v>0</v>
      </c>
      <c r="D33" s="820">
        <f>SUM(D29:D32)</f>
        <v>0</v>
      </c>
      <c r="E33" s="788">
        <f>C33-D33</f>
        <v>0</v>
      </c>
      <c r="F33" s="686"/>
      <c r="G33" s="684"/>
      <c r="H33" s="684"/>
      <c r="I33" s="684"/>
      <c r="J33" s="684"/>
      <c r="K33" s="684"/>
      <c r="L33" s="684"/>
      <c r="M33" s="684"/>
      <c r="N33" s="684"/>
      <c r="O33" s="684"/>
      <c r="P33" s="684"/>
      <c r="Q33" s="684"/>
      <c r="R33" s="684"/>
      <c r="S33" s="684"/>
      <c r="T33" s="684"/>
      <c r="U33" s="684"/>
      <c r="V33" s="684"/>
      <c r="W33" s="684"/>
      <c r="X33" s="684"/>
      <c r="Y33" s="684"/>
      <c r="Z33" s="684"/>
      <c r="AA33" s="684"/>
      <c r="AB33" s="684"/>
      <c r="AC33" s="684"/>
      <c r="AD33" s="684"/>
      <c r="AE33" s="684"/>
      <c r="AF33" s="684"/>
      <c r="AG33" s="684"/>
      <c r="AH33" s="684"/>
      <c r="AI33" s="684"/>
      <c r="AJ33" s="684"/>
      <c r="AK33" s="684"/>
      <c r="AL33" s="684"/>
      <c r="AM33" s="684"/>
      <c r="AN33" s="684"/>
      <c r="AO33" s="684"/>
    </row>
    <row r="34" spans="1:41" ht="15" customHeight="1" thickTop="1">
      <c r="B34" s="162"/>
      <c r="C34" s="162"/>
      <c r="D34" s="162"/>
      <c r="E34" s="162"/>
    </row>
  </sheetData>
  <mergeCells count="18">
    <mergeCell ref="AJ7:AL7"/>
    <mergeCell ref="AM7:AO7"/>
    <mergeCell ref="P7:Q7"/>
    <mergeCell ref="R7:T7"/>
    <mergeCell ref="U7:V7"/>
    <mergeCell ref="W7:X7"/>
    <mergeCell ref="Y7:Z7"/>
    <mergeCell ref="AA7:AC7"/>
    <mergeCell ref="AD7:AE7"/>
    <mergeCell ref="C7:D7"/>
    <mergeCell ref="E7:F7"/>
    <mergeCell ref="B3:F3"/>
    <mergeCell ref="AF7:AG7"/>
    <mergeCell ref="AH7:AI7"/>
    <mergeCell ref="L7:M7"/>
    <mergeCell ref="N7:O7"/>
    <mergeCell ref="G7:H7"/>
    <mergeCell ref="I7:K7"/>
  </mergeCells>
  <conditionalFormatting sqref="K10:K25 T10:T25 AC10:AC25 AL10:AL25 AO10:AO25">
    <cfRule type="cellIs" dxfId="7" priority="1" operator="lessThan">
      <formula>0</formula>
    </cfRule>
  </conditionalFormatting>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4"/>
  <sheetViews>
    <sheetView showGridLines="0" topLeftCell="AB1" zoomScale="150" zoomScaleNormal="150" workbookViewId="0">
      <selection activeCell="AI5" sqref="AI5"/>
    </sheetView>
  </sheetViews>
  <sheetFormatPr defaultColWidth="14.42578125" defaultRowHeight="15" customHeight="1"/>
  <cols>
    <col min="1" max="1" width="2.140625" style="143" customWidth="1"/>
    <col min="2" max="2" width="55.85546875" style="143" customWidth="1"/>
    <col min="3" max="41" width="12.85546875" style="143" customWidth="1"/>
    <col min="42" max="42" width="3.42578125" style="143" customWidth="1"/>
    <col min="43" max="16384" width="14.42578125" style="143"/>
  </cols>
  <sheetData>
    <row r="1" spans="1:42" s="236" customFormat="1" ht="15" customHeight="1"/>
    <row r="2" spans="1:42" s="236" customFormat="1" ht="45.95" customHeight="1"/>
    <row r="3" spans="1:42" s="877" customFormat="1" ht="30" customHeight="1">
      <c r="A3" s="237"/>
      <c r="B3" s="1544" t="s">
        <v>256</v>
      </c>
      <c r="C3" s="1544"/>
      <c r="D3" s="1544"/>
      <c r="E3" s="1544"/>
      <c r="F3" s="1544"/>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row>
    <row r="4" spans="1:42" ht="31.5" customHeight="1">
      <c r="B4" s="239"/>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row>
    <row r="5" spans="1:42" ht="31.5" customHeight="1" thickBot="1">
      <c r="B5" s="241"/>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row>
    <row r="6" spans="1:42" s="245" customFormat="1" ht="54.95" customHeight="1">
      <c r="A6" s="243"/>
      <c r="B6" s="244" t="s">
        <v>257</v>
      </c>
      <c r="C6" s="1545" t="s">
        <v>130</v>
      </c>
      <c r="D6" s="1534"/>
      <c r="E6" s="1533" t="s">
        <v>131</v>
      </c>
      <c r="F6" s="1534"/>
      <c r="G6" s="1533" t="s">
        <v>132</v>
      </c>
      <c r="H6" s="1534"/>
      <c r="I6" s="1546" t="s">
        <v>81</v>
      </c>
      <c r="J6" s="1547"/>
      <c r="K6" s="1548"/>
      <c r="L6" s="1533" t="s">
        <v>133</v>
      </c>
      <c r="M6" s="1534"/>
      <c r="N6" s="1533" t="s">
        <v>134</v>
      </c>
      <c r="O6" s="1534"/>
      <c r="P6" s="1533" t="s">
        <v>135</v>
      </c>
      <c r="Q6" s="1534"/>
      <c r="R6" s="1535" t="s">
        <v>82</v>
      </c>
      <c r="S6" s="1536"/>
      <c r="T6" s="1537"/>
      <c r="U6" s="1533" t="s">
        <v>136</v>
      </c>
      <c r="V6" s="1534"/>
      <c r="W6" s="1533" t="s">
        <v>137</v>
      </c>
      <c r="X6" s="1534"/>
      <c r="Y6" s="1533" t="s">
        <v>138</v>
      </c>
      <c r="Z6" s="1534"/>
      <c r="AA6" s="1538" t="s">
        <v>83</v>
      </c>
      <c r="AB6" s="1539"/>
      <c r="AC6" s="1540"/>
      <c r="AD6" s="1533" t="s">
        <v>139</v>
      </c>
      <c r="AE6" s="1534"/>
      <c r="AF6" s="1533" t="s">
        <v>140</v>
      </c>
      <c r="AG6" s="1534"/>
      <c r="AH6" s="1533" t="s">
        <v>141</v>
      </c>
      <c r="AI6" s="1534"/>
      <c r="AJ6" s="1541" t="s">
        <v>84</v>
      </c>
      <c r="AK6" s="1542"/>
      <c r="AL6" s="1543"/>
      <c r="AM6" s="1530" t="s">
        <v>180</v>
      </c>
      <c r="AN6" s="1531"/>
      <c r="AO6" s="1532"/>
      <c r="AP6" s="243"/>
    </row>
    <row r="7" spans="1:42" ht="54.95" customHeight="1">
      <c r="A7" s="162"/>
      <c r="B7" s="246"/>
      <c r="C7" s="247" t="s">
        <v>182</v>
      </c>
      <c r="D7" s="248" t="s">
        <v>183</v>
      </c>
      <c r="E7" s="249" t="s">
        <v>182</v>
      </c>
      <c r="F7" s="248" t="s">
        <v>183</v>
      </c>
      <c r="G7" s="249" t="s">
        <v>182</v>
      </c>
      <c r="H7" s="248" t="s">
        <v>183</v>
      </c>
      <c r="I7" s="250" t="s">
        <v>182</v>
      </c>
      <c r="J7" s="251" t="s">
        <v>183</v>
      </c>
      <c r="K7" s="252" t="s">
        <v>184</v>
      </c>
      <c r="L7" s="249" t="s">
        <v>182</v>
      </c>
      <c r="M7" s="248" t="s">
        <v>183</v>
      </c>
      <c r="N7" s="249" t="s">
        <v>182</v>
      </c>
      <c r="O7" s="253" t="s">
        <v>183</v>
      </c>
      <c r="P7" s="254" t="s">
        <v>182</v>
      </c>
      <c r="Q7" s="248" t="s">
        <v>183</v>
      </c>
      <c r="R7" s="255" t="s">
        <v>182</v>
      </c>
      <c r="S7" s="256" t="s">
        <v>183</v>
      </c>
      <c r="T7" s="257" t="s">
        <v>184</v>
      </c>
      <c r="U7" s="249" t="s">
        <v>182</v>
      </c>
      <c r="V7" s="248" t="s">
        <v>183</v>
      </c>
      <c r="W7" s="249" t="s">
        <v>182</v>
      </c>
      <c r="X7" s="248" t="s">
        <v>183</v>
      </c>
      <c r="Y7" s="249" t="s">
        <v>182</v>
      </c>
      <c r="Z7" s="248" t="s">
        <v>183</v>
      </c>
      <c r="AA7" s="258" t="s">
        <v>182</v>
      </c>
      <c r="AB7" s="259" t="s">
        <v>183</v>
      </c>
      <c r="AC7" s="260" t="s">
        <v>184</v>
      </c>
      <c r="AD7" s="249" t="s">
        <v>182</v>
      </c>
      <c r="AE7" s="248" t="s">
        <v>183</v>
      </c>
      <c r="AF7" s="249" t="s">
        <v>182</v>
      </c>
      <c r="AG7" s="248" t="s">
        <v>183</v>
      </c>
      <c r="AH7" s="249" t="s">
        <v>182</v>
      </c>
      <c r="AI7" s="248" t="s">
        <v>183</v>
      </c>
      <c r="AJ7" s="261" t="s">
        <v>182</v>
      </c>
      <c r="AK7" s="262" t="s">
        <v>183</v>
      </c>
      <c r="AL7" s="263" t="s">
        <v>184</v>
      </c>
      <c r="AM7" s="264" t="s">
        <v>182</v>
      </c>
      <c r="AN7" s="265" t="s">
        <v>183</v>
      </c>
      <c r="AO7" s="266" t="s">
        <v>184</v>
      </c>
      <c r="AP7" s="162"/>
    </row>
    <row r="8" spans="1:42" ht="30" customHeight="1">
      <c r="B8" s="267" t="s">
        <v>258</v>
      </c>
      <c r="C8" s="268"/>
      <c r="D8" s="269"/>
      <c r="E8" s="268"/>
      <c r="F8" s="270"/>
      <c r="G8" s="271"/>
      <c r="H8" s="269"/>
      <c r="I8" s="272"/>
      <c r="J8" s="273"/>
      <c r="K8" s="274"/>
      <c r="L8" s="268"/>
      <c r="M8" s="269"/>
      <c r="N8" s="268"/>
      <c r="O8" s="269"/>
      <c r="P8" s="268"/>
      <c r="Q8" s="269"/>
      <c r="R8" s="275"/>
      <c r="S8" s="276"/>
      <c r="T8" s="277"/>
      <c r="U8" s="268"/>
      <c r="V8" s="269"/>
      <c r="W8" s="268"/>
      <c r="X8" s="270"/>
      <c r="Y8" s="271"/>
      <c r="Z8" s="270"/>
      <c r="AA8" s="278"/>
      <c r="AB8" s="279"/>
      <c r="AC8" s="280"/>
      <c r="AD8" s="271"/>
      <c r="AE8" s="269"/>
      <c r="AF8" s="268"/>
      <c r="AG8" s="269"/>
      <c r="AH8" s="268"/>
      <c r="AI8" s="269"/>
      <c r="AJ8" s="281"/>
      <c r="AK8" s="282"/>
      <c r="AL8" s="283"/>
      <c r="AM8" s="284"/>
      <c r="AN8" s="285"/>
      <c r="AO8" s="285"/>
      <c r="AP8" s="162"/>
    </row>
    <row r="9" spans="1:42" ht="30" customHeight="1">
      <c r="B9" s="286" t="s">
        <v>259</v>
      </c>
      <c r="C9" s="287">
        <v>0</v>
      </c>
      <c r="D9" s="288">
        <v>0</v>
      </c>
      <c r="E9" s="287">
        <v>0</v>
      </c>
      <c r="F9" s="288">
        <v>0</v>
      </c>
      <c r="G9" s="287">
        <v>0</v>
      </c>
      <c r="H9" s="288">
        <v>0</v>
      </c>
      <c r="I9" s="289">
        <f t="shared" ref="I9:J9" si="0">SUM(C9+E9+G9)</f>
        <v>0</v>
      </c>
      <c r="J9" s="290">
        <f t="shared" si="0"/>
        <v>0</v>
      </c>
      <c r="K9" s="291">
        <f t="shared" ref="K9:K18" si="1">I9-J9</f>
        <v>0</v>
      </c>
      <c r="L9" s="287">
        <v>0</v>
      </c>
      <c r="M9" s="288">
        <v>0</v>
      </c>
      <c r="N9" s="287">
        <v>0</v>
      </c>
      <c r="O9" s="292">
        <v>0</v>
      </c>
      <c r="P9" s="293">
        <v>0</v>
      </c>
      <c r="Q9" s="288">
        <v>0</v>
      </c>
      <c r="R9" s="294">
        <f t="shared" ref="R9" si="2">SUM(L9+N9+P9)</f>
        <v>0</v>
      </c>
      <c r="S9" s="295">
        <f t="shared" ref="S9" si="3">SUM(M9+O9+Q9)</f>
        <v>0</v>
      </c>
      <c r="T9" s="296">
        <f t="shared" ref="T9:T18" si="4">R9-S9</f>
        <v>0</v>
      </c>
      <c r="U9" s="287">
        <v>0</v>
      </c>
      <c r="V9" s="288">
        <v>0</v>
      </c>
      <c r="W9" s="287">
        <v>0</v>
      </c>
      <c r="X9" s="288">
        <v>0</v>
      </c>
      <c r="Y9" s="287">
        <v>0</v>
      </c>
      <c r="Z9" s="288">
        <v>0</v>
      </c>
      <c r="AA9" s="297">
        <f t="shared" ref="AA9" si="5">SUM(U9+W9+Y9)</f>
        <v>0</v>
      </c>
      <c r="AB9" s="298">
        <f t="shared" ref="AB9" si="6">SUM(V9+X9+Z9)</f>
        <v>0</v>
      </c>
      <c r="AC9" s="299">
        <f t="shared" ref="AC9:AC18" si="7">AA9-AB9</f>
        <v>0</v>
      </c>
      <c r="AD9" s="287">
        <v>0</v>
      </c>
      <c r="AE9" s="288">
        <v>0</v>
      </c>
      <c r="AF9" s="287">
        <v>0</v>
      </c>
      <c r="AG9" s="288">
        <v>0</v>
      </c>
      <c r="AH9" s="287">
        <v>0</v>
      </c>
      <c r="AI9" s="288">
        <v>0</v>
      </c>
      <c r="AJ9" s="300">
        <f t="shared" ref="AJ9" si="8">SUM(AD9+AF9+AH9)</f>
        <v>0</v>
      </c>
      <c r="AK9" s="301">
        <f t="shared" ref="AK9" si="9">SUM(AE9+AG9+AI9)</f>
        <v>0</v>
      </c>
      <c r="AL9" s="302">
        <f t="shared" ref="AL9:AL18" si="10">AJ9-AK9</f>
        <v>0</v>
      </c>
      <c r="AM9" s="287">
        <f t="shared" ref="AM9:AM18" si="11">SUM(I9+R9+AA9+AJ9)</f>
        <v>0</v>
      </c>
      <c r="AN9" s="303">
        <f t="shared" ref="AN9:AN18" si="12">SUM(J9+S9+AB9+AK9)</f>
        <v>0</v>
      </c>
      <c r="AO9" s="304">
        <f t="shared" ref="AO9:AO16" si="13">AM9-AN9</f>
        <v>0</v>
      </c>
      <c r="AP9" s="162"/>
    </row>
    <row r="10" spans="1:42" ht="30" customHeight="1">
      <c r="B10" s="305" t="s">
        <v>260</v>
      </c>
      <c r="C10" s="287">
        <v>0</v>
      </c>
      <c r="D10" s="288">
        <v>0</v>
      </c>
      <c r="E10" s="287">
        <v>0</v>
      </c>
      <c r="F10" s="288">
        <v>0</v>
      </c>
      <c r="G10" s="287">
        <v>0</v>
      </c>
      <c r="H10" s="288">
        <v>0</v>
      </c>
      <c r="I10" s="289">
        <f t="shared" ref="I10:I12" si="14">SUM(C10+E10+G10)</f>
        <v>0</v>
      </c>
      <c r="J10" s="290">
        <f t="shared" ref="J10:J12" si="15">SUM(D10+F10+H10)</f>
        <v>0</v>
      </c>
      <c r="K10" s="291">
        <f t="shared" si="1"/>
        <v>0</v>
      </c>
      <c r="L10" s="287">
        <v>0</v>
      </c>
      <c r="M10" s="288">
        <v>0</v>
      </c>
      <c r="N10" s="287">
        <v>0</v>
      </c>
      <c r="O10" s="292">
        <v>0</v>
      </c>
      <c r="P10" s="293">
        <v>0</v>
      </c>
      <c r="Q10" s="288">
        <v>0</v>
      </c>
      <c r="R10" s="294">
        <f t="shared" ref="R10:R12" si="16">SUM(L10+N10+P10)</f>
        <v>0</v>
      </c>
      <c r="S10" s="295">
        <f t="shared" ref="S10:S12" si="17">SUM(M10+O10+Q10)</f>
        <v>0</v>
      </c>
      <c r="T10" s="296">
        <f t="shared" ref="T10:T12" si="18">R10-S10</f>
        <v>0</v>
      </c>
      <c r="U10" s="287">
        <v>0</v>
      </c>
      <c r="V10" s="288">
        <v>0</v>
      </c>
      <c r="W10" s="287">
        <v>0</v>
      </c>
      <c r="X10" s="288">
        <v>0</v>
      </c>
      <c r="Y10" s="287">
        <v>0</v>
      </c>
      <c r="Z10" s="288">
        <v>0</v>
      </c>
      <c r="AA10" s="297">
        <f t="shared" ref="AA10:AA12" si="19">SUM(U10+W10+Y10)</f>
        <v>0</v>
      </c>
      <c r="AB10" s="298">
        <f t="shared" ref="AB10:AB12" si="20">SUM(V10+X10+Z10)</f>
        <v>0</v>
      </c>
      <c r="AC10" s="299">
        <f t="shared" ref="AC10:AC12" si="21">AA10-AB10</f>
        <v>0</v>
      </c>
      <c r="AD10" s="287">
        <v>0</v>
      </c>
      <c r="AE10" s="288">
        <v>0</v>
      </c>
      <c r="AF10" s="287">
        <v>0</v>
      </c>
      <c r="AG10" s="288">
        <v>0</v>
      </c>
      <c r="AH10" s="287">
        <v>0</v>
      </c>
      <c r="AI10" s="288">
        <v>0</v>
      </c>
      <c r="AJ10" s="300">
        <f t="shared" ref="AJ10:AJ12" si="22">SUM(AD10+AF10+AH10)</f>
        <v>0</v>
      </c>
      <c r="AK10" s="301">
        <f t="shared" ref="AK10:AK12" si="23">SUM(AE10+AG10+AI10)</f>
        <v>0</v>
      </c>
      <c r="AL10" s="302">
        <f t="shared" ref="AL10:AL12" si="24">AJ10-AK10</f>
        <v>0</v>
      </c>
      <c r="AM10" s="287">
        <f t="shared" si="11"/>
        <v>0</v>
      </c>
      <c r="AN10" s="303">
        <f t="shared" si="12"/>
        <v>0</v>
      </c>
      <c r="AO10" s="304">
        <f t="shared" si="13"/>
        <v>0</v>
      </c>
    </row>
    <row r="11" spans="1:42" ht="30" customHeight="1">
      <c r="B11" s="305" t="s">
        <v>261</v>
      </c>
      <c r="C11" s="306">
        <v>0</v>
      </c>
      <c r="D11" s="307">
        <v>0</v>
      </c>
      <c r="E11" s="306">
        <v>0</v>
      </c>
      <c r="F11" s="307">
        <v>0</v>
      </c>
      <c r="G11" s="306">
        <v>0</v>
      </c>
      <c r="H11" s="307">
        <v>0</v>
      </c>
      <c r="I11" s="308">
        <f t="shared" si="14"/>
        <v>0</v>
      </c>
      <c r="J11" s="309">
        <f t="shared" si="15"/>
        <v>0</v>
      </c>
      <c r="K11" s="310">
        <f t="shared" si="1"/>
        <v>0</v>
      </c>
      <c r="L11" s="306">
        <v>0</v>
      </c>
      <c r="M11" s="307">
        <v>0</v>
      </c>
      <c r="N11" s="306">
        <v>0</v>
      </c>
      <c r="O11" s="311">
        <v>0</v>
      </c>
      <c r="P11" s="312">
        <v>0</v>
      </c>
      <c r="Q11" s="307">
        <v>0</v>
      </c>
      <c r="R11" s="313">
        <f t="shared" si="16"/>
        <v>0</v>
      </c>
      <c r="S11" s="314">
        <f t="shared" si="17"/>
        <v>0</v>
      </c>
      <c r="T11" s="315">
        <f t="shared" si="18"/>
        <v>0</v>
      </c>
      <c r="U11" s="306">
        <v>0</v>
      </c>
      <c r="V11" s="307">
        <v>0</v>
      </c>
      <c r="W11" s="306">
        <v>0</v>
      </c>
      <c r="X11" s="307">
        <v>0</v>
      </c>
      <c r="Y11" s="306">
        <v>0</v>
      </c>
      <c r="Z11" s="307">
        <v>0</v>
      </c>
      <c r="AA11" s="316">
        <f t="shared" si="19"/>
        <v>0</v>
      </c>
      <c r="AB11" s="317">
        <f t="shared" si="20"/>
        <v>0</v>
      </c>
      <c r="AC11" s="318">
        <f t="shared" si="21"/>
        <v>0</v>
      </c>
      <c r="AD11" s="306">
        <v>0</v>
      </c>
      <c r="AE11" s="307">
        <v>0</v>
      </c>
      <c r="AF11" s="306">
        <v>0</v>
      </c>
      <c r="AG11" s="307">
        <v>0</v>
      </c>
      <c r="AH11" s="306">
        <v>0</v>
      </c>
      <c r="AI11" s="307">
        <v>0</v>
      </c>
      <c r="AJ11" s="319">
        <f t="shared" si="22"/>
        <v>0</v>
      </c>
      <c r="AK11" s="320">
        <f t="shared" si="23"/>
        <v>0</v>
      </c>
      <c r="AL11" s="321">
        <f t="shared" si="24"/>
        <v>0</v>
      </c>
      <c r="AM11" s="306">
        <f t="shared" si="11"/>
        <v>0</v>
      </c>
      <c r="AN11" s="322">
        <f t="shared" si="12"/>
        <v>0</v>
      </c>
      <c r="AO11" s="323">
        <f t="shared" si="13"/>
        <v>0</v>
      </c>
    </row>
    <row r="12" spans="1:42" ht="30" customHeight="1">
      <c r="B12" s="305" t="s">
        <v>262</v>
      </c>
      <c r="C12" s="306">
        <v>0</v>
      </c>
      <c r="D12" s="307">
        <v>0</v>
      </c>
      <c r="E12" s="306">
        <v>0</v>
      </c>
      <c r="F12" s="307">
        <v>0</v>
      </c>
      <c r="G12" s="306">
        <v>0</v>
      </c>
      <c r="H12" s="307">
        <v>0</v>
      </c>
      <c r="I12" s="308">
        <f t="shared" si="14"/>
        <v>0</v>
      </c>
      <c r="J12" s="309">
        <f t="shared" si="15"/>
        <v>0</v>
      </c>
      <c r="K12" s="310">
        <f t="shared" si="1"/>
        <v>0</v>
      </c>
      <c r="L12" s="306">
        <v>0</v>
      </c>
      <c r="M12" s="307">
        <v>0</v>
      </c>
      <c r="N12" s="306">
        <v>0</v>
      </c>
      <c r="O12" s="311">
        <v>0</v>
      </c>
      <c r="P12" s="312">
        <v>0</v>
      </c>
      <c r="Q12" s="307">
        <v>0</v>
      </c>
      <c r="R12" s="313">
        <f t="shared" si="16"/>
        <v>0</v>
      </c>
      <c r="S12" s="314">
        <f t="shared" si="17"/>
        <v>0</v>
      </c>
      <c r="T12" s="315">
        <f t="shared" si="18"/>
        <v>0</v>
      </c>
      <c r="U12" s="306">
        <v>0</v>
      </c>
      <c r="V12" s="307">
        <v>0</v>
      </c>
      <c r="W12" s="306">
        <v>0</v>
      </c>
      <c r="X12" s="307">
        <v>0</v>
      </c>
      <c r="Y12" s="306">
        <v>0</v>
      </c>
      <c r="Z12" s="307">
        <v>0</v>
      </c>
      <c r="AA12" s="316">
        <f t="shared" si="19"/>
        <v>0</v>
      </c>
      <c r="AB12" s="317">
        <f t="shared" si="20"/>
        <v>0</v>
      </c>
      <c r="AC12" s="318">
        <f t="shared" si="21"/>
        <v>0</v>
      </c>
      <c r="AD12" s="306">
        <v>0</v>
      </c>
      <c r="AE12" s="307">
        <v>0</v>
      </c>
      <c r="AF12" s="306">
        <v>0</v>
      </c>
      <c r="AG12" s="307">
        <v>0</v>
      </c>
      <c r="AH12" s="306">
        <v>0</v>
      </c>
      <c r="AI12" s="307">
        <v>0</v>
      </c>
      <c r="AJ12" s="319">
        <f t="shared" si="22"/>
        <v>0</v>
      </c>
      <c r="AK12" s="320">
        <f t="shared" si="23"/>
        <v>0</v>
      </c>
      <c r="AL12" s="321">
        <f t="shared" si="24"/>
        <v>0</v>
      </c>
      <c r="AM12" s="306">
        <f t="shared" si="11"/>
        <v>0</v>
      </c>
      <c r="AN12" s="322">
        <f t="shared" si="12"/>
        <v>0</v>
      </c>
      <c r="AO12" s="323">
        <f t="shared" si="13"/>
        <v>0</v>
      </c>
    </row>
    <row r="13" spans="1:42" ht="30" customHeight="1">
      <c r="B13" s="305" t="s">
        <v>263</v>
      </c>
      <c r="C13" s="306">
        <v>0</v>
      </c>
      <c r="D13" s="307">
        <v>0</v>
      </c>
      <c r="E13" s="306">
        <v>0</v>
      </c>
      <c r="F13" s="307">
        <v>0</v>
      </c>
      <c r="G13" s="306">
        <v>0</v>
      </c>
      <c r="H13" s="307">
        <v>0</v>
      </c>
      <c r="I13" s="308">
        <f t="shared" ref="I13:J13" si="25">SUM(C13+E13+G13)</f>
        <v>0</v>
      </c>
      <c r="J13" s="309">
        <f t="shared" si="25"/>
        <v>0</v>
      </c>
      <c r="K13" s="310">
        <f t="shared" si="1"/>
        <v>0</v>
      </c>
      <c r="L13" s="306">
        <v>0</v>
      </c>
      <c r="M13" s="307">
        <v>0</v>
      </c>
      <c r="N13" s="306">
        <v>0</v>
      </c>
      <c r="O13" s="311">
        <v>0</v>
      </c>
      <c r="P13" s="312">
        <v>0</v>
      </c>
      <c r="Q13" s="307">
        <v>0</v>
      </c>
      <c r="R13" s="313">
        <f t="shared" ref="R13:R18" si="26">SUM(L13+N13+P13)</f>
        <v>0</v>
      </c>
      <c r="S13" s="314">
        <f t="shared" ref="S13:S18" si="27">SUM(M13+O13+Q13)</f>
        <v>0</v>
      </c>
      <c r="T13" s="315">
        <f t="shared" si="4"/>
        <v>0</v>
      </c>
      <c r="U13" s="306">
        <v>0</v>
      </c>
      <c r="V13" s="307">
        <v>0</v>
      </c>
      <c r="W13" s="306">
        <v>0</v>
      </c>
      <c r="X13" s="307">
        <v>0</v>
      </c>
      <c r="Y13" s="306">
        <v>0</v>
      </c>
      <c r="Z13" s="307">
        <v>0</v>
      </c>
      <c r="AA13" s="316">
        <f t="shared" ref="AA13:AA18" si="28">SUM(U13+W13+Y13)</f>
        <v>0</v>
      </c>
      <c r="AB13" s="317">
        <f t="shared" ref="AB13:AB18" si="29">SUM(V13+X13+Z13)</f>
        <v>0</v>
      </c>
      <c r="AC13" s="318">
        <f t="shared" si="7"/>
        <v>0</v>
      </c>
      <c r="AD13" s="306">
        <v>0</v>
      </c>
      <c r="AE13" s="307">
        <v>0</v>
      </c>
      <c r="AF13" s="306">
        <v>0</v>
      </c>
      <c r="AG13" s="307">
        <v>0</v>
      </c>
      <c r="AH13" s="306">
        <v>0</v>
      </c>
      <c r="AI13" s="307">
        <v>0</v>
      </c>
      <c r="AJ13" s="319">
        <f t="shared" ref="AJ13:AJ18" si="30">SUM(AD13+AF13+AH13)</f>
        <v>0</v>
      </c>
      <c r="AK13" s="320">
        <f t="shared" ref="AK13:AK18" si="31">SUM(AE13+AG13+AI13)</f>
        <v>0</v>
      </c>
      <c r="AL13" s="321">
        <f t="shared" si="10"/>
        <v>0</v>
      </c>
      <c r="AM13" s="306">
        <f t="shared" si="11"/>
        <v>0</v>
      </c>
      <c r="AN13" s="322">
        <f t="shared" si="12"/>
        <v>0</v>
      </c>
      <c r="AO13" s="323">
        <f t="shared" si="13"/>
        <v>0</v>
      </c>
    </row>
    <row r="14" spans="1:42" ht="30" customHeight="1">
      <c r="B14" s="305" t="s">
        <v>264</v>
      </c>
      <c r="C14" s="306">
        <v>0</v>
      </c>
      <c r="D14" s="307">
        <v>0</v>
      </c>
      <c r="E14" s="306">
        <v>0</v>
      </c>
      <c r="F14" s="307">
        <v>0</v>
      </c>
      <c r="G14" s="306">
        <v>0</v>
      </c>
      <c r="H14" s="307">
        <v>0</v>
      </c>
      <c r="I14" s="308">
        <f t="shared" ref="I14:J14" si="32">SUM(C14+E14+G14)</f>
        <v>0</v>
      </c>
      <c r="J14" s="309">
        <f t="shared" si="32"/>
        <v>0</v>
      </c>
      <c r="K14" s="310">
        <f t="shared" si="1"/>
        <v>0</v>
      </c>
      <c r="L14" s="306">
        <v>0</v>
      </c>
      <c r="M14" s="307">
        <v>0</v>
      </c>
      <c r="N14" s="306">
        <v>0</v>
      </c>
      <c r="O14" s="311">
        <v>0</v>
      </c>
      <c r="P14" s="312">
        <v>0</v>
      </c>
      <c r="Q14" s="307">
        <v>0</v>
      </c>
      <c r="R14" s="313">
        <f t="shared" si="26"/>
        <v>0</v>
      </c>
      <c r="S14" s="314">
        <f t="shared" si="27"/>
        <v>0</v>
      </c>
      <c r="T14" s="315">
        <f t="shared" si="4"/>
        <v>0</v>
      </c>
      <c r="U14" s="306">
        <v>0</v>
      </c>
      <c r="V14" s="307">
        <v>0</v>
      </c>
      <c r="W14" s="306">
        <v>0</v>
      </c>
      <c r="X14" s="307">
        <v>0</v>
      </c>
      <c r="Y14" s="306">
        <v>0</v>
      </c>
      <c r="Z14" s="307">
        <v>0</v>
      </c>
      <c r="AA14" s="316">
        <f t="shared" si="28"/>
        <v>0</v>
      </c>
      <c r="AB14" s="317">
        <f t="shared" si="29"/>
        <v>0</v>
      </c>
      <c r="AC14" s="318">
        <f t="shared" si="7"/>
        <v>0</v>
      </c>
      <c r="AD14" s="306">
        <v>0</v>
      </c>
      <c r="AE14" s="307">
        <v>0</v>
      </c>
      <c r="AF14" s="306">
        <v>0</v>
      </c>
      <c r="AG14" s="307">
        <v>0</v>
      </c>
      <c r="AH14" s="306">
        <v>0</v>
      </c>
      <c r="AI14" s="307">
        <v>0</v>
      </c>
      <c r="AJ14" s="319">
        <f t="shared" si="30"/>
        <v>0</v>
      </c>
      <c r="AK14" s="320">
        <f t="shared" si="31"/>
        <v>0</v>
      </c>
      <c r="AL14" s="321">
        <f t="shared" si="10"/>
        <v>0</v>
      </c>
      <c r="AM14" s="306">
        <f t="shared" si="11"/>
        <v>0</v>
      </c>
      <c r="AN14" s="322">
        <f t="shared" si="12"/>
        <v>0</v>
      </c>
      <c r="AO14" s="323">
        <f t="shared" si="13"/>
        <v>0</v>
      </c>
    </row>
    <row r="15" spans="1:42" ht="30" customHeight="1">
      <c r="B15" s="305" t="s">
        <v>265</v>
      </c>
      <c r="C15" s="306">
        <v>0</v>
      </c>
      <c r="D15" s="307">
        <v>0</v>
      </c>
      <c r="E15" s="306">
        <v>0</v>
      </c>
      <c r="F15" s="307">
        <v>0</v>
      </c>
      <c r="G15" s="306">
        <v>0</v>
      </c>
      <c r="H15" s="307">
        <v>0</v>
      </c>
      <c r="I15" s="308">
        <f t="shared" ref="I15:J15" si="33">SUM(C15+E15+G15)</f>
        <v>0</v>
      </c>
      <c r="J15" s="309">
        <f t="shared" si="33"/>
        <v>0</v>
      </c>
      <c r="K15" s="310">
        <f t="shared" si="1"/>
        <v>0</v>
      </c>
      <c r="L15" s="306">
        <v>0</v>
      </c>
      <c r="M15" s="307">
        <v>0</v>
      </c>
      <c r="N15" s="306">
        <v>0</v>
      </c>
      <c r="O15" s="311">
        <v>0</v>
      </c>
      <c r="P15" s="312">
        <v>0</v>
      </c>
      <c r="Q15" s="307">
        <v>0</v>
      </c>
      <c r="R15" s="313">
        <f t="shared" si="26"/>
        <v>0</v>
      </c>
      <c r="S15" s="314">
        <f t="shared" si="27"/>
        <v>0</v>
      </c>
      <c r="T15" s="315">
        <f t="shared" si="4"/>
        <v>0</v>
      </c>
      <c r="U15" s="306">
        <v>0</v>
      </c>
      <c r="V15" s="307">
        <v>0</v>
      </c>
      <c r="W15" s="306">
        <v>0</v>
      </c>
      <c r="X15" s="307">
        <v>0</v>
      </c>
      <c r="Y15" s="306">
        <v>0</v>
      </c>
      <c r="Z15" s="307">
        <v>0</v>
      </c>
      <c r="AA15" s="316">
        <f t="shared" si="28"/>
        <v>0</v>
      </c>
      <c r="AB15" s="317">
        <f t="shared" si="29"/>
        <v>0</v>
      </c>
      <c r="AC15" s="318">
        <f t="shared" si="7"/>
        <v>0</v>
      </c>
      <c r="AD15" s="306">
        <v>0</v>
      </c>
      <c r="AE15" s="307">
        <v>0</v>
      </c>
      <c r="AF15" s="306">
        <v>0</v>
      </c>
      <c r="AG15" s="307">
        <v>0</v>
      </c>
      <c r="AH15" s="306">
        <v>0</v>
      </c>
      <c r="AI15" s="307">
        <v>0</v>
      </c>
      <c r="AJ15" s="319">
        <f t="shared" si="30"/>
        <v>0</v>
      </c>
      <c r="AK15" s="320">
        <f t="shared" si="31"/>
        <v>0</v>
      </c>
      <c r="AL15" s="321">
        <f t="shared" si="10"/>
        <v>0</v>
      </c>
      <c r="AM15" s="306">
        <f t="shared" si="11"/>
        <v>0</v>
      </c>
      <c r="AN15" s="322">
        <f t="shared" si="12"/>
        <v>0</v>
      </c>
      <c r="AO15" s="323">
        <f t="shared" si="13"/>
        <v>0</v>
      </c>
    </row>
    <row r="16" spans="1:42" ht="30" customHeight="1">
      <c r="B16" s="305" t="s">
        <v>266</v>
      </c>
      <c r="C16" s="306">
        <v>0</v>
      </c>
      <c r="D16" s="307">
        <v>0</v>
      </c>
      <c r="E16" s="306">
        <v>0</v>
      </c>
      <c r="F16" s="307">
        <v>0</v>
      </c>
      <c r="G16" s="306">
        <v>0</v>
      </c>
      <c r="H16" s="307">
        <v>0</v>
      </c>
      <c r="I16" s="308">
        <f t="shared" ref="I16:J16" si="34">SUM(C16+E16+G16)</f>
        <v>0</v>
      </c>
      <c r="J16" s="309">
        <f t="shared" si="34"/>
        <v>0</v>
      </c>
      <c r="K16" s="310">
        <f t="shared" si="1"/>
        <v>0</v>
      </c>
      <c r="L16" s="306">
        <v>0</v>
      </c>
      <c r="M16" s="307">
        <v>0</v>
      </c>
      <c r="N16" s="306">
        <v>0</v>
      </c>
      <c r="O16" s="311">
        <v>0</v>
      </c>
      <c r="P16" s="312">
        <v>0</v>
      </c>
      <c r="Q16" s="307">
        <v>0</v>
      </c>
      <c r="R16" s="313">
        <f t="shared" si="26"/>
        <v>0</v>
      </c>
      <c r="S16" s="314">
        <f t="shared" si="27"/>
        <v>0</v>
      </c>
      <c r="T16" s="315">
        <f t="shared" si="4"/>
        <v>0</v>
      </c>
      <c r="U16" s="306">
        <v>0</v>
      </c>
      <c r="V16" s="307">
        <v>0</v>
      </c>
      <c r="W16" s="306">
        <v>0</v>
      </c>
      <c r="X16" s="307">
        <v>0</v>
      </c>
      <c r="Y16" s="306">
        <v>0</v>
      </c>
      <c r="Z16" s="307">
        <v>0</v>
      </c>
      <c r="AA16" s="316">
        <f t="shared" si="28"/>
        <v>0</v>
      </c>
      <c r="AB16" s="317">
        <f t="shared" si="29"/>
        <v>0</v>
      </c>
      <c r="AC16" s="318">
        <f t="shared" si="7"/>
        <v>0</v>
      </c>
      <c r="AD16" s="306">
        <v>0</v>
      </c>
      <c r="AE16" s="307">
        <v>0</v>
      </c>
      <c r="AF16" s="306">
        <v>0</v>
      </c>
      <c r="AG16" s="307">
        <v>0</v>
      </c>
      <c r="AH16" s="306">
        <v>0</v>
      </c>
      <c r="AI16" s="307">
        <v>0</v>
      </c>
      <c r="AJ16" s="319">
        <f t="shared" si="30"/>
        <v>0</v>
      </c>
      <c r="AK16" s="320">
        <f t="shared" si="31"/>
        <v>0</v>
      </c>
      <c r="AL16" s="321">
        <f t="shared" si="10"/>
        <v>0</v>
      </c>
      <c r="AM16" s="306">
        <f t="shared" si="11"/>
        <v>0</v>
      </c>
      <c r="AN16" s="322">
        <f t="shared" si="12"/>
        <v>0</v>
      </c>
      <c r="AO16" s="323">
        <f t="shared" si="13"/>
        <v>0</v>
      </c>
    </row>
    <row r="17" spans="1:42" ht="30" customHeight="1">
      <c r="B17" s="324" t="s">
        <v>267</v>
      </c>
      <c r="C17" s="325">
        <v>0</v>
      </c>
      <c r="D17" s="326">
        <v>0</v>
      </c>
      <c r="E17" s="325">
        <v>0</v>
      </c>
      <c r="F17" s="326">
        <v>0</v>
      </c>
      <c r="G17" s="325">
        <v>0</v>
      </c>
      <c r="H17" s="326">
        <v>0</v>
      </c>
      <c r="I17" s="327">
        <f t="shared" ref="I17" si="35">SUM(C17+E17+G17)</f>
        <v>0</v>
      </c>
      <c r="J17" s="328">
        <f t="shared" ref="J17" si="36">SUM(D17+F17+H17)</f>
        <v>0</v>
      </c>
      <c r="K17" s="329">
        <f t="shared" si="1"/>
        <v>0</v>
      </c>
      <c r="L17" s="325">
        <v>0</v>
      </c>
      <c r="M17" s="326">
        <v>0</v>
      </c>
      <c r="N17" s="325">
        <v>0</v>
      </c>
      <c r="O17" s="330">
        <v>0</v>
      </c>
      <c r="P17" s="331">
        <v>0</v>
      </c>
      <c r="Q17" s="326">
        <v>0</v>
      </c>
      <c r="R17" s="332">
        <f t="shared" ref="R17" si="37">SUM(L17+N17+P17)</f>
        <v>0</v>
      </c>
      <c r="S17" s="333">
        <f t="shared" ref="S17" si="38">SUM(M17+O17+Q17)</f>
        <v>0</v>
      </c>
      <c r="T17" s="334">
        <f t="shared" ref="T17" si="39">R17-S17</f>
        <v>0</v>
      </c>
      <c r="U17" s="325">
        <v>0</v>
      </c>
      <c r="V17" s="326">
        <v>0</v>
      </c>
      <c r="W17" s="325">
        <v>0</v>
      </c>
      <c r="X17" s="326">
        <v>0</v>
      </c>
      <c r="Y17" s="325">
        <v>0</v>
      </c>
      <c r="Z17" s="326">
        <v>0</v>
      </c>
      <c r="AA17" s="335">
        <f t="shared" ref="AA17" si="40">SUM(U17+W17+Y17)</f>
        <v>0</v>
      </c>
      <c r="AB17" s="336">
        <f t="shared" ref="AB17" si="41">SUM(V17+X17+Z17)</f>
        <v>0</v>
      </c>
      <c r="AC17" s="337">
        <f t="shared" ref="AC17" si="42">AA17-AB17</f>
        <v>0</v>
      </c>
      <c r="AD17" s="325">
        <v>0</v>
      </c>
      <c r="AE17" s="326">
        <v>0</v>
      </c>
      <c r="AF17" s="325">
        <v>0</v>
      </c>
      <c r="AG17" s="326">
        <v>0</v>
      </c>
      <c r="AH17" s="325">
        <v>0</v>
      </c>
      <c r="AI17" s="326">
        <v>0</v>
      </c>
      <c r="AJ17" s="338">
        <f t="shared" ref="AJ17" si="43">SUM(AD17+AF17+AH17)</f>
        <v>0</v>
      </c>
      <c r="AK17" s="339">
        <f t="shared" ref="AK17" si="44">SUM(AE17+AG17+AI17)</f>
        <v>0</v>
      </c>
      <c r="AL17" s="340">
        <f t="shared" ref="AL17" si="45">AJ17-AK17</f>
        <v>0</v>
      </c>
      <c r="AM17" s="325">
        <f t="shared" si="11"/>
        <v>0</v>
      </c>
      <c r="AN17" s="341">
        <f t="shared" si="12"/>
        <v>0</v>
      </c>
      <c r="AO17" s="342">
        <f t="shared" ref="AO17" si="46">AM17-AN17</f>
        <v>0</v>
      </c>
    </row>
    <row r="18" spans="1:42" ht="30" customHeight="1">
      <c r="A18" s="162"/>
      <c r="B18" s="305" t="s">
        <v>268</v>
      </c>
      <c r="C18" s="306">
        <v>0</v>
      </c>
      <c r="D18" s="307">
        <v>0</v>
      </c>
      <c r="E18" s="306">
        <v>0</v>
      </c>
      <c r="F18" s="307">
        <v>0</v>
      </c>
      <c r="G18" s="306">
        <v>0</v>
      </c>
      <c r="H18" s="307">
        <v>0</v>
      </c>
      <c r="I18" s="308">
        <f t="shared" ref="I18" si="47">SUM(C18+E18+G18)</f>
        <v>0</v>
      </c>
      <c r="J18" s="309">
        <f t="shared" ref="J18" si="48">SUM(D18+F18+H18)</f>
        <v>0</v>
      </c>
      <c r="K18" s="310">
        <f t="shared" si="1"/>
        <v>0</v>
      </c>
      <c r="L18" s="306">
        <v>0</v>
      </c>
      <c r="M18" s="307">
        <v>0</v>
      </c>
      <c r="N18" s="306">
        <v>0</v>
      </c>
      <c r="O18" s="311">
        <v>0</v>
      </c>
      <c r="P18" s="312">
        <v>0</v>
      </c>
      <c r="Q18" s="307">
        <v>0</v>
      </c>
      <c r="R18" s="313">
        <f t="shared" si="26"/>
        <v>0</v>
      </c>
      <c r="S18" s="314">
        <f t="shared" si="27"/>
        <v>0</v>
      </c>
      <c r="T18" s="315">
        <f t="shared" si="4"/>
        <v>0</v>
      </c>
      <c r="U18" s="306">
        <v>0</v>
      </c>
      <c r="V18" s="307">
        <v>0</v>
      </c>
      <c r="W18" s="306">
        <v>0</v>
      </c>
      <c r="X18" s="307">
        <v>0</v>
      </c>
      <c r="Y18" s="306">
        <v>0</v>
      </c>
      <c r="Z18" s="307">
        <v>0</v>
      </c>
      <c r="AA18" s="316">
        <f t="shared" si="28"/>
        <v>0</v>
      </c>
      <c r="AB18" s="317">
        <f t="shared" si="29"/>
        <v>0</v>
      </c>
      <c r="AC18" s="318">
        <f t="shared" si="7"/>
        <v>0</v>
      </c>
      <c r="AD18" s="306">
        <v>0</v>
      </c>
      <c r="AE18" s="307">
        <v>0</v>
      </c>
      <c r="AF18" s="306">
        <v>0</v>
      </c>
      <c r="AG18" s="307">
        <v>0</v>
      </c>
      <c r="AH18" s="306">
        <v>0</v>
      </c>
      <c r="AI18" s="307">
        <v>0</v>
      </c>
      <c r="AJ18" s="319">
        <f t="shared" si="30"/>
        <v>0</v>
      </c>
      <c r="AK18" s="320">
        <f t="shared" si="31"/>
        <v>0</v>
      </c>
      <c r="AL18" s="321">
        <f t="shared" si="10"/>
        <v>0</v>
      </c>
      <c r="AM18" s="306">
        <f t="shared" si="11"/>
        <v>0</v>
      </c>
      <c r="AN18" s="322">
        <f t="shared" si="12"/>
        <v>0</v>
      </c>
      <c r="AO18" s="323">
        <f t="shared" ref="AO18" si="49">AM18-AN18</f>
        <v>0</v>
      </c>
      <c r="AP18" s="162"/>
    </row>
    <row r="19" spans="1:42" ht="30" customHeight="1">
      <c r="A19" s="162"/>
      <c r="B19" s="343" t="s">
        <v>269</v>
      </c>
      <c r="C19" s="344"/>
      <c r="D19" s="345"/>
      <c r="E19" s="344"/>
      <c r="F19" s="345"/>
      <c r="G19" s="344"/>
      <c r="H19" s="345"/>
      <c r="I19" s="346"/>
      <c r="J19" s="346"/>
      <c r="K19" s="347"/>
      <c r="L19" s="344"/>
      <c r="M19" s="345"/>
      <c r="N19" s="344"/>
      <c r="O19" s="344"/>
      <c r="P19" s="348"/>
      <c r="Q19" s="345"/>
      <c r="R19" s="349"/>
      <c r="S19" s="349"/>
      <c r="T19" s="350"/>
      <c r="U19" s="344"/>
      <c r="V19" s="345"/>
      <c r="W19" s="344"/>
      <c r="X19" s="345"/>
      <c r="Y19" s="344"/>
      <c r="Z19" s="345"/>
      <c r="AA19" s="351"/>
      <c r="AB19" s="351"/>
      <c r="AC19" s="352"/>
      <c r="AD19" s="344"/>
      <c r="AE19" s="345"/>
      <c r="AF19" s="344"/>
      <c r="AG19" s="345"/>
      <c r="AH19" s="344"/>
      <c r="AI19" s="345"/>
      <c r="AJ19" s="353"/>
      <c r="AK19" s="353"/>
      <c r="AL19" s="354"/>
      <c r="AM19" s="355"/>
      <c r="AN19" s="355"/>
      <c r="AO19" s="356"/>
      <c r="AP19" s="162"/>
    </row>
    <row r="20" spans="1:42" ht="30" customHeight="1">
      <c r="A20" s="162"/>
      <c r="B20" s="305" t="s">
        <v>270</v>
      </c>
      <c r="C20" s="357">
        <v>0</v>
      </c>
      <c r="D20" s="358">
        <v>0</v>
      </c>
      <c r="E20" s="357">
        <v>0</v>
      </c>
      <c r="F20" s="358">
        <v>0</v>
      </c>
      <c r="G20" s="357">
        <v>0</v>
      </c>
      <c r="H20" s="358">
        <v>0</v>
      </c>
      <c r="I20" s="359">
        <f t="shared" ref="I20:J20" si="50">SUM(C20+E20+G20)</f>
        <v>0</v>
      </c>
      <c r="J20" s="360">
        <f t="shared" si="50"/>
        <v>0</v>
      </c>
      <c r="K20" s="361">
        <f>I20-J20</f>
        <v>0</v>
      </c>
      <c r="L20" s="357">
        <v>0</v>
      </c>
      <c r="M20" s="358">
        <v>0</v>
      </c>
      <c r="N20" s="357">
        <v>0</v>
      </c>
      <c r="O20" s="362">
        <v>0</v>
      </c>
      <c r="P20" s="363">
        <v>0</v>
      </c>
      <c r="Q20" s="358">
        <v>0</v>
      </c>
      <c r="R20" s="364">
        <f t="shared" ref="R20:R22" si="51">SUM(L20+N20+P20)</f>
        <v>0</v>
      </c>
      <c r="S20" s="365">
        <f t="shared" ref="S20:S22" si="52">SUM(M20+O20+Q20)</f>
        <v>0</v>
      </c>
      <c r="T20" s="366">
        <f t="shared" ref="T20:T22" si="53">R20-S20</f>
        <v>0</v>
      </c>
      <c r="U20" s="357">
        <v>0</v>
      </c>
      <c r="V20" s="358">
        <v>0</v>
      </c>
      <c r="W20" s="357">
        <v>0</v>
      </c>
      <c r="X20" s="358">
        <v>0</v>
      </c>
      <c r="Y20" s="357">
        <v>0</v>
      </c>
      <c r="Z20" s="358">
        <v>0</v>
      </c>
      <c r="AA20" s="367">
        <f t="shared" ref="AA20:AA22" si="54">SUM(U20+W20+Y20)</f>
        <v>0</v>
      </c>
      <c r="AB20" s="368">
        <f t="shared" ref="AB20:AB22" si="55">SUM(V20+X20+Z20)</f>
        <v>0</v>
      </c>
      <c r="AC20" s="369">
        <f t="shared" ref="AC20:AC22" si="56">AA20-AB20</f>
        <v>0</v>
      </c>
      <c r="AD20" s="357">
        <v>0</v>
      </c>
      <c r="AE20" s="358">
        <v>0</v>
      </c>
      <c r="AF20" s="357">
        <v>0</v>
      </c>
      <c r="AG20" s="358">
        <v>0</v>
      </c>
      <c r="AH20" s="357">
        <v>0</v>
      </c>
      <c r="AI20" s="358">
        <v>0</v>
      </c>
      <c r="AJ20" s="370">
        <f t="shared" ref="AJ20:AJ22" si="57">SUM(AD20+AF20+AH20)</f>
        <v>0</v>
      </c>
      <c r="AK20" s="371">
        <f t="shared" ref="AK20:AK22" si="58">SUM(AE20+AG20+AI20)</f>
        <v>0</v>
      </c>
      <c r="AL20" s="321">
        <f t="shared" ref="AL20:AL22" si="59">AJ20-AK20</f>
        <v>0</v>
      </c>
      <c r="AM20" s="357">
        <f t="shared" ref="AM20:AN22" si="60">SUM(I20+R20+AA20+AJ20)</f>
        <v>0</v>
      </c>
      <c r="AN20" s="372">
        <f t="shared" si="60"/>
        <v>0</v>
      </c>
      <c r="AO20" s="323">
        <f t="shared" ref="AO20:AO22" si="61">AM20-AN20</f>
        <v>0</v>
      </c>
      <c r="AP20" s="162"/>
    </row>
    <row r="21" spans="1:42" ht="30" customHeight="1">
      <c r="B21" s="373" t="s">
        <v>271</v>
      </c>
      <c r="C21" s="374">
        <v>0</v>
      </c>
      <c r="D21" s="375">
        <v>0</v>
      </c>
      <c r="E21" s="374">
        <v>0</v>
      </c>
      <c r="F21" s="375">
        <v>0</v>
      </c>
      <c r="G21" s="374">
        <v>0</v>
      </c>
      <c r="H21" s="375">
        <v>0</v>
      </c>
      <c r="I21" s="376">
        <f t="shared" ref="I21:J21" si="62">SUM(C21+E21+G21)</f>
        <v>0</v>
      </c>
      <c r="J21" s="377">
        <f t="shared" si="62"/>
        <v>0</v>
      </c>
      <c r="K21" s="378">
        <f>I21-J21</f>
        <v>0</v>
      </c>
      <c r="L21" s="374">
        <v>0</v>
      </c>
      <c r="M21" s="375">
        <v>0</v>
      </c>
      <c r="N21" s="374">
        <v>0</v>
      </c>
      <c r="O21" s="379">
        <v>0</v>
      </c>
      <c r="P21" s="380">
        <v>0</v>
      </c>
      <c r="Q21" s="375">
        <v>0</v>
      </c>
      <c r="R21" s="381">
        <f t="shared" si="51"/>
        <v>0</v>
      </c>
      <c r="S21" s="382">
        <f t="shared" si="52"/>
        <v>0</v>
      </c>
      <c r="T21" s="383">
        <f t="shared" si="53"/>
        <v>0</v>
      </c>
      <c r="U21" s="374">
        <v>0</v>
      </c>
      <c r="V21" s="375">
        <v>0</v>
      </c>
      <c r="W21" s="374">
        <v>0</v>
      </c>
      <c r="X21" s="375">
        <v>0</v>
      </c>
      <c r="Y21" s="374">
        <v>0</v>
      </c>
      <c r="Z21" s="375">
        <v>0</v>
      </c>
      <c r="AA21" s="384">
        <f t="shared" si="54"/>
        <v>0</v>
      </c>
      <c r="AB21" s="385">
        <f t="shared" si="55"/>
        <v>0</v>
      </c>
      <c r="AC21" s="386">
        <f t="shared" si="56"/>
        <v>0</v>
      </c>
      <c r="AD21" s="374">
        <v>0</v>
      </c>
      <c r="AE21" s="375">
        <v>0</v>
      </c>
      <c r="AF21" s="374">
        <v>0</v>
      </c>
      <c r="AG21" s="375">
        <v>0</v>
      </c>
      <c r="AH21" s="374">
        <v>0</v>
      </c>
      <c r="AI21" s="375">
        <v>0</v>
      </c>
      <c r="AJ21" s="387">
        <f t="shared" si="57"/>
        <v>0</v>
      </c>
      <c r="AK21" s="388">
        <f t="shared" si="58"/>
        <v>0</v>
      </c>
      <c r="AL21" s="389">
        <f t="shared" si="59"/>
        <v>0</v>
      </c>
      <c r="AM21" s="374">
        <f t="shared" si="60"/>
        <v>0</v>
      </c>
      <c r="AN21" s="390">
        <f t="shared" si="60"/>
        <v>0</v>
      </c>
      <c r="AO21" s="391">
        <f t="shared" si="61"/>
        <v>0</v>
      </c>
      <c r="AP21" s="162"/>
    </row>
    <row r="22" spans="1:42" ht="30" customHeight="1">
      <c r="A22" s="162"/>
      <c r="B22" s="305" t="s">
        <v>272</v>
      </c>
      <c r="C22" s="357">
        <v>0</v>
      </c>
      <c r="D22" s="358">
        <v>0</v>
      </c>
      <c r="E22" s="357">
        <v>0</v>
      </c>
      <c r="F22" s="358">
        <v>0</v>
      </c>
      <c r="G22" s="357">
        <v>0</v>
      </c>
      <c r="H22" s="358">
        <v>0</v>
      </c>
      <c r="I22" s="359">
        <f t="shared" ref="I22:J22" si="63">SUM(C22+E22+G22)</f>
        <v>0</v>
      </c>
      <c r="J22" s="360">
        <f t="shared" si="63"/>
        <v>0</v>
      </c>
      <c r="K22" s="361">
        <f>I22-J22</f>
        <v>0</v>
      </c>
      <c r="L22" s="357">
        <v>0</v>
      </c>
      <c r="M22" s="358">
        <v>0</v>
      </c>
      <c r="N22" s="357">
        <v>0</v>
      </c>
      <c r="O22" s="362">
        <v>0</v>
      </c>
      <c r="P22" s="363">
        <v>0</v>
      </c>
      <c r="Q22" s="358">
        <v>0</v>
      </c>
      <c r="R22" s="364">
        <f t="shared" si="51"/>
        <v>0</v>
      </c>
      <c r="S22" s="365">
        <f t="shared" si="52"/>
        <v>0</v>
      </c>
      <c r="T22" s="366">
        <f t="shared" si="53"/>
        <v>0</v>
      </c>
      <c r="U22" s="357">
        <v>0</v>
      </c>
      <c r="V22" s="358">
        <v>0</v>
      </c>
      <c r="W22" s="357">
        <v>0</v>
      </c>
      <c r="X22" s="358">
        <v>0</v>
      </c>
      <c r="Y22" s="357">
        <v>0</v>
      </c>
      <c r="Z22" s="358">
        <v>0</v>
      </c>
      <c r="AA22" s="367">
        <f t="shared" si="54"/>
        <v>0</v>
      </c>
      <c r="AB22" s="368">
        <f t="shared" si="55"/>
        <v>0</v>
      </c>
      <c r="AC22" s="369">
        <f t="shared" si="56"/>
        <v>0</v>
      </c>
      <c r="AD22" s="357">
        <v>0</v>
      </c>
      <c r="AE22" s="358">
        <v>0</v>
      </c>
      <c r="AF22" s="357">
        <v>0</v>
      </c>
      <c r="AG22" s="358">
        <v>0</v>
      </c>
      <c r="AH22" s="357">
        <v>0</v>
      </c>
      <c r="AI22" s="358">
        <v>0</v>
      </c>
      <c r="AJ22" s="370">
        <f t="shared" si="57"/>
        <v>0</v>
      </c>
      <c r="AK22" s="371">
        <f t="shared" si="58"/>
        <v>0</v>
      </c>
      <c r="AL22" s="321">
        <f t="shared" si="59"/>
        <v>0</v>
      </c>
      <c r="AM22" s="357">
        <f t="shared" si="60"/>
        <v>0</v>
      </c>
      <c r="AN22" s="372">
        <f t="shared" si="60"/>
        <v>0</v>
      </c>
      <c r="AO22" s="323">
        <f t="shared" si="61"/>
        <v>0</v>
      </c>
      <c r="AP22" s="162"/>
    </row>
    <row r="23" spans="1:42" ht="30" customHeight="1">
      <c r="A23" s="162"/>
      <c r="B23" s="392" t="s">
        <v>273</v>
      </c>
      <c r="C23" s="393"/>
      <c r="D23" s="394"/>
      <c r="E23" s="393"/>
      <c r="F23" s="394"/>
      <c r="G23" s="393"/>
      <c r="H23" s="394"/>
      <c r="I23" s="395"/>
      <c r="J23" s="395"/>
      <c r="K23" s="396"/>
      <c r="L23" s="393"/>
      <c r="M23" s="394"/>
      <c r="N23" s="393"/>
      <c r="O23" s="393"/>
      <c r="P23" s="397"/>
      <c r="Q23" s="394"/>
      <c r="R23" s="398"/>
      <c r="S23" s="398"/>
      <c r="T23" s="399"/>
      <c r="U23" s="393"/>
      <c r="V23" s="394"/>
      <c r="W23" s="393"/>
      <c r="X23" s="394"/>
      <c r="Y23" s="393"/>
      <c r="Z23" s="394"/>
      <c r="AA23" s="400"/>
      <c r="AB23" s="400"/>
      <c r="AC23" s="401"/>
      <c r="AD23" s="393"/>
      <c r="AE23" s="394"/>
      <c r="AF23" s="393"/>
      <c r="AG23" s="394"/>
      <c r="AH23" s="393"/>
      <c r="AI23" s="394"/>
      <c r="AJ23" s="402"/>
      <c r="AK23" s="402"/>
      <c r="AL23" s="403"/>
      <c r="AM23" s="404"/>
      <c r="AN23" s="404"/>
      <c r="AO23" s="405"/>
      <c r="AP23" s="162"/>
    </row>
    <row r="24" spans="1:42" ht="30" customHeight="1">
      <c r="A24" s="162"/>
      <c r="B24" s="305" t="s">
        <v>274</v>
      </c>
      <c r="C24" s="406">
        <v>0</v>
      </c>
      <c r="D24" s="407">
        <v>0</v>
      </c>
      <c r="E24" s="406">
        <v>0</v>
      </c>
      <c r="F24" s="407">
        <v>0</v>
      </c>
      <c r="G24" s="406">
        <v>0</v>
      </c>
      <c r="H24" s="407">
        <v>0</v>
      </c>
      <c r="I24" s="408">
        <f t="shared" ref="I24:J24" si="64">SUM(C24+E24+G24)</f>
        <v>0</v>
      </c>
      <c r="J24" s="409">
        <f t="shared" si="64"/>
        <v>0</v>
      </c>
      <c r="K24" s="410">
        <f>I24-J24</f>
        <v>0</v>
      </c>
      <c r="L24" s="406">
        <v>0</v>
      </c>
      <c r="M24" s="407">
        <v>0</v>
      </c>
      <c r="N24" s="406">
        <v>0</v>
      </c>
      <c r="O24" s="411">
        <v>0</v>
      </c>
      <c r="P24" s="412">
        <v>0</v>
      </c>
      <c r="Q24" s="407">
        <v>0</v>
      </c>
      <c r="R24" s="413">
        <f t="shared" ref="R24:R27" si="65">SUM(L24+N24+P24)</f>
        <v>0</v>
      </c>
      <c r="S24" s="414">
        <f t="shared" ref="S24:S27" si="66">SUM(M24+O24+Q24)</f>
        <v>0</v>
      </c>
      <c r="T24" s="415">
        <f t="shared" ref="T24:T27" si="67">R24-S24</f>
        <v>0</v>
      </c>
      <c r="U24" s="406">
        <v>0</v>
      </c>
      <c r="V24" s="407">
        <v>0</v>
      </c>
      <c r="W24" s="406">
        <v>0</v>
      </c>
      <c r="X24" s="407">
        <v>0</v>
      </c>
      <c r="Y24" s="406">
        <v>0</v>
      </c>
      <c r="Z24" s="407">
        <v>0</v>
      </c>
      <c r="AA24" s="416">
        <f t="shared" ref="AA24:AA27" si="68">SUM(U24+W24+Y24)</f>
        <v>0</v>
      </c>
      <c r="AB24" s="417">
        <f t="shared" ref="AB24:AB27" si="69">SUM(V24+X24+Z24)</f>
        <v>0</v>
      </c>
      <c r="AC24" s="418">
        <f t="shared" ref="AC24:AC27" si="70">AA24-AB24</f>
        <v>0</v>
      </c>
      <c r="AD24" s="406">
        <v>0</v>
      </c>
      <c r="AE24" s="407">
        <v>0</v>
      </c>
      <c r="AF24" s="406">
        <v>0</v>
      </c>
      <c r="AG24" s="407">
        <v>0</v>
      </c>
      <c r="AH24" s="406">
        <v>0</v>
      </c>
      <c r="AI24" s="407">
        <v>0</v>
      </c>
      <c r="AJ24" s="419">
        <f t="shared" ref="AJ24:AJ27" si="71">SUM(AD24+AF24+AH24)</f>
        <v>0</v>
      </c>
      <c r="AK24" s="420">
        <f t="shared" ref="AK24:AK27" si="72">SUM(AE24+AG24+AI24)</f>
        <v>0</v>
      </c>
      <c r="AL24" s="321">
        <f t="shared" ref="AL24:AL27" si="73">AJ24-AK24</f>
        <v>0</v>
      </c>
      <c r="AM24" s="406">
        <f t="shared" ref="AM24:AN27" si="74">SUM(I24+R24+AA24+AJ24)</f>
        <v>0</v>
      </c>
      <c r="AN24" s="421">
        <f t="shared" si="74"/>
        <v>0</v>
      </c>
      <c r="AO24" s="323">
        <f t="shared" ref="AO24:AO27" si="75">AM24-AN24</f>
        <v>0</v>
      </c>
      <c r="AP24" s="162"/>
    </row>
    <row r="25" spans="1:42" ht="30" customHeight="1">
      <c r="B25" s="286" t="s">
        <v>275</v>
      </c>
      <c r="C25" s="422">
        <v>0</v>
      </c>
      <c r="D25" s="423">
        <v>0</v>
      </c>
      <c r="E25" s="422">
        <v>0</v>
      </c>
      <c r="F25" s="423">
        <v>0</v>
      </c>
      <c r="G25" s="422">
        <v>0</v>
      </c>
      <c r="H25" s="423">
        <v>0</v>
      </c>
      <c r="I25" s="424">
        <f t="shared" ref="I25:J25" si="76">SUM(C25+E25+G25)</f>
        <v>0</v>
      </c>
      <c r="J25" s="425">
        <f t="shared" si="76"/>
        <v>0</v>
      </c>
      <c r="K25" s="426">
        <f>I25-J25</f>
        <v>0</v>
      </c>
      <c r="L25" s="422">
        <v>0</v>
      </c>
      <c r="M25" s="423">
        <v>0</v>
      </c>
      <c r="N25" s="422">
        <v>0</v>
      </c>
      <c r="O25" s="427">
        <v>0</v>
      </c>
      <c r="P25" s="428">
        <v>0</v>
      </c>
      <c r="Q25" s="423">
        <v>0</v>
      </c>
      <c r="R25" s="429">
        <f t="shared" si="65"/>
        <v>0</v>
      </c>
      <c r="S25" s="430">
        <f t="shared" si="66"/>
        <v>0</v>
      </c>
      <c r="T25" s="431">
        <f t="shared" si="67"/>
        <v>0</v>
      </c>
      <c r="U25" s="422">
        <v>0</v>
      </c>
      <c r="V25" s="423">
        <v>0</v>
      </c>
      <c r="W25" s="422">
        <v>0</v>
      </c>
      <c r="X25" s="423">
        <v>0</v>
      </c>
      <c r="Y25" s="422">
        <v>0</v>
      </c>
      <c r="Z25" s="423">
        <v>0</v>
      </c>
      <c r="AA25" s="432">
        <f t="shared" si="68"/>
        <v>0</v>
      </c>
      <c r="AB25" s="433">
        <f t="shared" si="69"/>
        <v>0</v>
      </c>
      <c r="AC25" s="434">
        <f t="shared" si="70"/>
        <v>0</v>
      </c>
      <c r="AD25" s="422">
        <v>0</v>
      </c>
      <c r="AE25" s="423">
        <v>0</v>
      </c>
      <c r="AF25" s="422">
        <v>0</v>
      </c>
      <c r="AG25" s="423">
        <v>0</v>
      </c>
      <c r="AH25" s="422">
        <v>0</v>
      </c>
      <c r="AI25" s="423">
        <v>0</v>
      </c>
      <c r="AJ25" s="435">
        <f t="shared" si="71"/>
        <v>0</v>
      </c>
      <c r="AK25" s="436">
        <f t="shared" si="72"/>
        <v>0</v>
      </c>
      <c r="AL25" s="302">
        <f t="shared" si="73"/>
        <v>0</v>
      </c>
      <c r="AM25" s="422">
        <f t="shared" si="74"/>
        <v>0</v>
      </c>
      <c r="AN25" s="437">
        <f t="shared" si="74"/>
        <v>0</v>
      </c>
      <c r="AO25" s="304">
        <f t="shared" si="75"/>
        <v>0</v>
      </c>
      <c r="AP25" s="162"/>
    </row>
    <row r="26" spans="1:42" ht="30" customHeight="1">
      <c r="B26" s="305" t="s">
        <v>276</v>
      </c>
      <c r="C26" s="406">
        <v>0</v>
      </c>
      <c r="D26" s="407">
        <v>0</v>
      </c>
      <c r="E26" s="406">
        <v>0</v>
      </c>
      <c r="F26" s="407">
        <v>0</v>
      </c>
      <c r="G26" s="406">
        <v>0</v>
      </c>
      <c r="H26" s="407">
        <v>0</v>
      </c>
      <c r="I26" s="408">
        <f t="shared" ref="I26:J26" si="77">SUM(C26+E26+G26)</f>
        <v>0</v>
      </c>
      <c r="J26" s="409">
        <f t="shared" si="77"/>
        <v>0</v>
      </c>
      <c r="K26" s="410">
        <f>I26-J26</f>
        <v>0</v>
      </c>
      <c r="L26" s="406">
        <v>0</v>
      </c>
      <c r="M26" s="407">
        <v>0</v>
      </c>
      <c r="N26" s="406">
        <v>0</v>
      </c>
      <c r="O26" s="411">
        <v>0</v>
      </c>
      <c r="P26" s="412">
        <v>0</v>
      </c>
      <c r="Q26" s="407">
        <v>0</v>
      </c>
      <c r="R26" s="413">
        <f t="shared" si="65"/>
        <v>0</v>
      </c>
      <c r="S26" s="414">
        <f t="shared" si="66"/>
        <v>0</v>
      </c>
      <c r="T26" s="415">
        <f t="shared" si="67"/>
        <v>0</v>
      </c>
      <c r="U26" s="406">
        <v>0</v>
      </c>
      <c r="V26" s="407">
        <v>0</v>
      </c>
      <c r="W26" s="406">
        <v>0</v>
      </c>
      <c r="X26" s="407">
        <v>0</v>
      </c>
      <c r="Y26" s="406">
        <v>0</v>
      </c>
      <c r="Z26" s="407">
        <v>0</v>
      </c>
      <c r="AA26" s="416">
        <f t="shared" si="68"/>
        <v>0</v>
      </c>
      <c r="AB26" s="417">
        <f t="shared" si="69"/>
        <v>0</v>
      </c>
      <c r="AC26" s="418">
        <f t="shared" si="70"/>
        <v>0</v>
      </c>
      <c r="AD26" s="406">
        <v>0</v>
      </c>
      <c r="AE26" s="407">
        <v>0</v>
      </c>
      <c r="AF26" s="406">
        <v>0</v>
      </c>
      <c r="AG26" s="407">
        <v>0</v>
      </c>
      <c r="AH26" s="406">
        <v>0</v>
      </c>
      <c r="AI26" s="407">
        <v>0</v>
      </c>
      <c r="AJ26" s="419">
        <f t="shared" si="71"/>
        <v>0</v>
      </c>
      <c r="AK26" s="420">
        <f t="shared" si="72"/>
        <v>0</v>
      </c>
      <c r="AL26" s="321">
        <f t="shared" si="73"/>
        <v>0</v>
      </c>
      <c r="AM26" s="406">
        <f t="shared" si="74"/>
        <v>0</v>
      </c>
      <c r="AN26" s="421">
        <f t="shared" si="74"/>
        <v>0</v>
      </c>
      <c r="AO26" s="323">
        <f t="shared" si="75"/>
        <v>0</v>
      </c>
      <c r="AP26" s="162"/>
    </row>
    <row r="27" spans="1:42" ht="30" customHeight="1">
      <c r="B27" s="305" t="s">
        <v>277</v>
      </c>
      <c r="C27" s="438">
        <v>0</v>
      </c>
      <c r="D27" s="439">
        <v>0</v>
      </c>
      <c r="E27" s="438">
        <v>0</v>
      </c>
      <c r="F27" s="439">
        <v>0</v>
      </c>
      <c r="G27" s="438">
        <v>0</v>
      </c>
      <c r="H27" s="439">
        <v>0</v>
      </c>
      <c r="I27" s="440">
        <f t="shared" ref="I27:J27" si="78">SUM(C27+E27+G27)</f>
        <v>0</v>
      </c>
      <c r="J27" s="441">
        <f t="shared" si="78"/>
        <v>0</v>
      </c>
      <c r="K27" s="442">
        <f>I27-J27</f>
        <v>0</v>
      </c>
      <c r="L27" s="438">
        <v>0</v>
      </c>
      <c r="M27" s="439">
        <v>0</v>
      </c>
      <c r="N27" s="438">
        <v>0</v>
      </c>
      <c r="O27" s="443">
        <v>0</v>
      </c>
      <c r="P27" s="444">
        <v>0</v>
      </c>
      <c r="Q27" s="439">
        <v>0</v>
      </c>
      <c r="R27" s="445">
        <f t="shared" si="65"/>
        <v>0</v>
      </c>
      <c r="S27" s="446">
        <f t="shared" si="66"/>
        <v>0</v>
      </c>
      <c r="T27" s="447">
        <f t="shared" si="67"/>
        <v>0</v>
      </c>
      <c r="U27" s="438">
        <v>0</v>
      </c>
      <c r="V27" s="439">
        <v>0</v>
      </c>
      <c r="W27" s="438">
        <v>0</v>
      </c>
      <c r="X27" s="439">
        <v>0</v>
      </c>
      <c r="Y27" s="438">
        <v>0</v>
      </c>
      <c r="Z27" s="439">
        <v>0</v>
      </c>
      <c r="AA27" s="448">
        <f t="shared" si="68"/>
        <v>0</v>
      </c>
      <c r="AB27" s="449">
        <f t="shared" si="69"/>
        <v>0</v>
      </c>
      <c r="AC27" s="450">
        <f t="shared" si="70"/>
        <v>0</v>
      </c>
      <c r="AD27" s="438">
        <v>0</v>
      </c>
      <c r="AE27" s="439">
        <v>0</v>
      </c>
      <c r="AF27" s="438">
        <v>0</v>
      </c>
      <c r="AG27" s="439">
        <v>0</v>
      </c>
      <c r="AH27" s="438">
        <v>0</v>
      </c>
      <c r="AI27" s="439">
        <v>0</v>
      </c>
      <c r="AJ27" s="451">
        <f t="shared" si="71"/>
        <v>0</v>
      </c>
      <c r="AK27" s="452">
        <f t="shared" si="72"/>
        <v>0</v>
      </c>
      <c r="AL27" s="340">
        <f t="shared" si="73"/>
        <v>0</v>
      </c>
      <c r="AM27" s="438">
        <f t="shared" si="74"/>
        <v>0</v>
      </c>
      <c r="AN27" s="453">
        <f t="shared" si="74"/>
        <v>0</v>
      </c>
      <c r="AO27" s="342">
        <f t="shared" si="75"/>
        <v>0</v>
      </c>
      <c r="AP27" s="162"/>
    </row>
    <row r="28" spans="1:42" ht="30" customHeight="1">
      <c r="B28" s="454" t="s">
        <v>278</v>
      </c>
      <c r="C28" s="455"/>
      <c r="D28" s="456"/>
      <c r="E28" s="457"/>
      <c r="F28" s="457"/>
      <c r="G28" s="455"/>
      <c r="H28" s="456"/>
      <c r="I28" s="458"/>
      <c r="J28" s="458"/>
      <c r="K28" s="459"/>
      <c r="L28" s="455"/>
      <c r="M28" s="457"/>
      <c r="N28" s="455"/>
      <c r="O28" s="456"/>
      <c r="P28" s="457"/>
      <c r="Q28" s="457"/>
      <c r="R28" s="460"/>
      <c r="S28" s="461"/>
      <c r="T28" s="462"/>
      <c r="U28" s="463"/>
      <c r="V28" s="464"/>
      <c r="W28" s="463"/>
      <c r="X28" s="464"/>
      <c r="Y28" s="463"/>
      <c r="Z28" s="464"/>
      <c r="AA28" s="465"/>
      <c r="AB28" s="466"/>
      <c r="AC28" s="467"/>
      <c r="AD28" s="457"/>
      <c r="AE28" s="457"/>
      <c r="AF28" s="455"/>
      <c r="AG28" s="457"/>
      <c r="AH28" s="455"/>
      <c r="AI28" s="456"/>
      <c r="AJ28" s="468"/>
      <c r="AK28" s="468"/>
      <c r="AL28" s="469"/>
      <c r="AM28" s="470"/>
      <c r="AN28" s="471"/>
      <c r="AO28" s="472"/>
    </row>
    <row r="29" spans="1:42" ht="30" customHeight="1">
      <c r="B29" s="305" t="s">
        <v>279</v>
      </c>
      <c r="C29" s="422">
        <v>0</v>
      </c>
      <c r="D29" s="423">
        <v>0</v>
      </c>
      <c r="E29" s="422">
        <v>0</v>
      </c>
      <c r="F29" s="423">
        <v>0</v>
      </c>
      <c r="G29" s="422">
        <v>0</v>
      </c>
      <c r="H29" s="423">
        <v>0</v>
      </c>
      <c r="I29" s="424">
        <f t="shared" ref="I29:J29" si="79">SUM(C29+E29+G29)</f>
        <v>0</v>
      </c>
      <c r="J29" s="425">
        <f t="shared" si="79"/>
        <v>0</v>
      </c>
      <c r="K29" s="426">
        <f t="shared" ref="K29:K35" si="80">I29-J29</f>
        <v>0</v>
      </c>
      <c r="L29" s="422">
        <v>0</v>
      </c>
      <c r="M29" s="423">
        <v>0</v>
      </c>
      <c r="N29" s="422">
        <v>0</v>
      </c>
      <c r="O29" s="427">
        <v>0</v>
      </c>
      <c r="P29" s="428">
        <v>0</v>
      </c>
      <c r="Q29" s="423">
        <v>0</v>
      </c>
      <c r="R29" s="429">
        <f t="shared" ref="R29:R35" si="81">SUM(L29+N29+P29)</f>
        <v>0</v>
      </c>
      <c r="S29" s="430">
        <f t="shared" ref="S29:S35" si="82">SUM(M29+O29+Q29)</f>
        <v>0</v>
      </c>
      <c r="T29" s="431">
        <f t="shared" ref="T29:T35" si="83">R29-S29</f>
        <v>0</v>
      </c>
      <c r="U29" s="422">
        <v>0</v>
      </c>
      <c r="V29" s="423">
        <v>0</v>
      </c>
      <c r="W29" s="422">
        <v>0</v>
      </c>
      <c r="X29" s="423">
        <v>0</v>
      </c>
      <c r="Y29" s="422">
        <v>0</v>
      </c>
      <c r="Z29" s="423">
        <v>0</v>
      </c>
      <c r="AA29" s="432">
        <f t="shared" ref="AA29:AA35" si="84">SUM(U29+W29+Y29)</f>
        <v>0</v>
      </c>
      <c r="AB29" s="433">
        <f t="shared" ref="AB29:AB35" si="85">SUM(V29+X29+Z29)</f>
        <v>0</v>
      </c>
      <c r="AC29" s="434">
        <f t="shared" ref="AC29:AC35" si="86">AA29-AB29</f>
        <v>0</v>
      </c>
      <c r="AD29" s="422">
        <v>0</v>
      </c>
      <c r="AE29" s="423">
        <v>0</v>
      </c>
      <c r="AF29" s="422">
        <v>0</v>
      </c>
      <c r="AG29" s="423">
        <v>0</v>
      </c>
      <c r="AH29" s="422">
        <v>0</v>
      </c>
      <c r="AI29" s="423">
        <v>0</v>
      </c>
      <c r="AJ29" s="435">
        <f t="shared" ref="AJ29:AJ35" si="87">SUM(AD29+AF29+AH29)</f>
        <v>0</v>
      </c>
      <c r="AK29" s="436">
        <f t="shared" ref="AK29:AK35" si="88">SUM(AE29+AG29+AI29)</f>
        <v>0</v>
      </c>
      <c r="AL29" s="302">
        <f t="shared" ref="AL29:AL35" si="89">AJ29-AK29</f>
        <v>0</v>
      </c>
      <c r="AM29" s="422">
        <f t="shared" ref="AM29:AN35" si="90">SUM(I29+R29+AA29+AJ29)</f>
        <v>0</v>
      </c>
      <c r="AN29" s="437">
        <f t="shared" si="90"/>
        <v>0</v>
      </c>
      <c r="AO29" s="304">
        <f t="shared" ref="AO29:AO30" si="91">AM29-AN29</f>
        <v>0</v>
      </c>
      <c r="AP29" s="162"/>
    </row>
    <row r="30" spans="1:42" ht="30" customHeight="1">
      <c r="B30" s="305" t="s">
        <v>280</v>
      </c>
      <c r="C30" s="406">
        <v>0</v>
      </c>
      <c r="D30" s="407">
        <v>0</v>
      </c>
      <c r="E30" s="406">
        <v>0</v>
      </c>
      <c r="F30" s="407">
        <v>0</v>
      </c>
      <c r="G30" s="406">
        <v>0</v>
      </c>
      <c r="H30" s="407">
        <v>0</v>
      </c>
      <c r="I30" s="408">
        <f t="shared" ref="I30:J30" si="92">SUM(C30+E30+G30)</f>
        <v>0</v>
      </c>
      <c r="J30" s="409">
        <f t="shared" si="92"/>
        <v>0</v>
      </c>
      <c r="K30" s="410">
        <f t="shared" si="80"/>
        <v>0</v>
      </c>
      <c r="L30" s="406">
        <v>0</v>
      </c>
      <c r="M30" s="407">
        <v>0</v>
      </c>
      <c r="N30" s="406">
        <v>0</v>
      </c>
      <c r="O30" s="411">
        <v>0</v>
      </c>
      <c r="P30" s="412">
        <v>0</v>
      </c>
      <c r="Q30" s="407">
        <v>0</v>
      </c>
      <c r="R30" s="413">
        <f t="shared" si="81"/>
        <v>0</v>
      </c>
      <c r="S30" s="414">
        <f t="shared" si="82"/>
        <v>0</v>
      </c>
      <c r="T30" s="415">
        <f t="shared" si="83"/>
        <v>0</v>
      </c>
      <c r="U30" s="406">
        <v>0</v>
      </c>
      <c r="V30" s="407">
        <v>0</v>
      </c>
      <c r="W30" s="406">
        <v>0</v>
      </c>
      <c r="X30" s="407">
        <v>0</v>
      </c>
      <c r="Y30" s="406">
        <v>0</v>
      </c>
      <c r="Z30" s="407">
        <v>0</v>
      </c>
      <c r="AA30" s="416">
        <f t="shared" si="84"/>
        <v>0</v>
      </c>
      <c r="AB30" s="417">
        <f t="shared" si="85"/>
        <v>0</v>
      </c>
      <c r="AC30" s="418">
        <f t="shared" si="86"/>
        <v>0</v>
      </c>
      <c r="AD30" s="406">
        <v>0</v>
      </c>
      <c r="AE30" s="407">
        <v>0</v>
      </c>
      <c r="AF30" s="406">
        <v>0</v>
      </c>
      <c r="AG30" s="407">
        <v>0</v>
      </c>
      <c r="AH30" s="406">
        <v>0</v>
      </c>
      <c r="AI30" s="407">
        <v>0</v>
      </c>
      <c r="AJ30" s="419">
        <f t="shared" si="87"/>
        <v>0</v>
      </c>
      <c r="AK30" s="420">
        <f t="shared" si="88"/>
        <v>0</v>
      </c>
      <c r="AL30" s="321">
        <f t="shared" si="89"/>
        <v>0</v>
      </c>
      <c r="AM30" s="406">
        <f t="shared" si="90"/>
        <v>0</v>
      </c>
      <c r="AN30" s="421">
        <f t="shared" si="90"/>
        <v>0</v>
      </c>
      <c r="AO30" s="323">
        <f t="shared" si="91"/>
        <v>0</v>
      </c>
      <c r="AP30" s="162"/>
    </row>
    <row r="31" spans="1:42" ht="30" customHeight="1">
      <c r="B31" s="305" t="s">
        <v>281</v>
      </c>
      <c r="C31" s="406">
        <v>0</v>
      </c>
      <c r="D31" s="407">
        <v>0</v>
      </c>
      <c r="E31" s="406">
        <v>0</v>
      </c>
      <c r="F31" s="407">
        <v>0</v>
      </c>
      <c r="G31" s="406">
        <v>0</v>
      </c>
      <c r="H31" s="407">
        <v>0</v>
      </c>
      <c r="I31" s="408">
        <f t="shared" ref="I31" si="93">SUM(C31+E31+G31)</f>
        <v>0</v>
      </c>
      <c r="J31" s="409">
        <f t="shared" ref="J31" si="94">SUM(D31+F31+H31)</f>
        <v>0</v>
      </c>
      <c r="K31" s="410">
        <f t="shared" si="80"/>
        <v>0</v>
      </c>
      <c r="L31" s="406">
        <v>0</v>
      </c>
      <c r="M31" s="407">
        <v>0</v>
      </c>
      <c r="N31" s="406">
        <v>0</v>
      </c>
      <c r="O31" s="411">
        <v>0</v>
      </c>
      <c r="P31" s="412">
        <v>0</v>
      </c>
      <c r="Q31" s="407">
        <v>0</v>
      </c>
      <c r="R31" s="413">
        <f t="shared" si="81"/>
        <v>0</v>
      </c>
      <c r="S31" s="414">
        <f t="shared" si="82"/>
        <v>0</v>
      </c>
      <c r="T31" s="415">
        <f t="shared" si="83"/>
        <v>0</v>
      </c>
      <c r="U31" s="406">
        <v>0</v>
      </c>
      <c r="V31" s="407">
        <v>0</v>
      </c>
      <c r="W31" s="406">
        <v>0</v>
      </c>
      <c r="X31" s="407">
        <v>0</v>
      </c>
      <c r="Y31" s="406">
        <v>0</v>
      </c>
      <c r="Z31" s="407">
        <v>0</v>
      </c>
      <c r="AA31" s="416">
        <f t="shared" si="84"/>
        <v>0</v>
      </c>
      <c r="AB31" s="417">
        <f t="shared" si="85"/>
        <v>0</v>
      </c>
      <c r="AC31" s="418">
        <f t="shared" si="86"/>
        <v>0</v>
      </c>
      <c r="AD31" s="406">
        <v>0</v>
      </c>
      <c r="AE31" s="407">
        <v>0</v>
      </c>
      <c r="AF31" s="406">
        <v>0</v>
      </c>
      <c r="AG31" s="407">
        <v>0</v>
      </c>
      <c r="AH31" s="406">
        <v>0</v>
      </c>
      <c r="AI31" s="407">
        <v>0</v>
      </c>
      <c r="AJ31" s="419">
        <f t="shared" si="87"/>
        <v>0</v>
      </c>
      <c r="AK31" s="420">
        <f t="shared" si="88"/>
        <v>0</v>
      </c>
      <c r="AL31" s="321">
        <f t="shared" si="89"/>
        <v>0</v>
      </c>
      <c r="AM31" s="406">
        <f t="shared" si="90"/>
        <v>0</v>
      </c>
      <c r="AN31" s="421">
        <f t="shared" si="90"/>
        <v>0</v>
      </c>
      <c r="AO31" s="323">
        <f t="shared" ref="AO31" si="95">AM31-AN31</f>
        <v>0</v>
      </c>
      <c r="AP31" s="162"/>
    </row>
    <row r="32" spans="1:42" ht="30" customHeight="1">
      <c r="B32" s="305" t="s">
        <v>282</v>
      </c>
      <c r="C32" s="406">
        <v>0</v>
      </c>
      <c r="D32" s="407">
        <v>0</v>
      </c>
      <c r="E32" s="406">
        <v>0</v>
      </c>
      <c r="F32" s="407">
        <v>0</v>
      </c>
      <c r="G32" s="406">
        <v>0</v>
      </c>
      <c r="H32" s="407">
        <v>0</v>
      </c>
      <c r="I32" s="408">
        <f t="shared" ref="I32:I35" si="96">SUM(C32+E32+G32)</f>
        <v>0</v>
      </c>
      <c r="J32" s="409">
        <f t="shared" ref="J32:J35" si="97">SUM(D32+F32+H32)</f>
        <v>0</v>
      </c>
      <c r="K32" s="410">
        <f t="shared" si="80"/>
        <v>0</v>
      </c>
      <c r="L32" s="406">
        <v>0</v>
      </c>
      <c r="M32" s="407">
        <v>0</v>
      </c>
      <c r="N32" s="406">
        <v>0</v>
      </c>
      <c r="O32" s="411">
        <v>0</v>
      </c>
      <c r="P32" s="412">
        <v>0</v>
      </c>
      <c r="Q32" s="407">
        <v>0</v>
      </c>
      <c r="R32" s="413">
        <f t="shared" si="81"/>
        <v>0</v>
      </c>
      <c r="S32" s="414">
        <f t="shared" si="82"/>
        <v>0</v>
      </c>
      <c r="T32" s="415">
        <f t="shared" si="83"/>
        <v>0</v>
      </c>
      <c r="U32" s="406">
        <v>0</v>
      </c>
      <c r="V32" s="407">
        <v>0</v>
      </c>
      <c r="W32" s="406">
        <v>0</v>
      </c>
      <c r="X32" s="407">
        <v>0</v>
      </c>
      <c r="Y32" s="406">
        <v>0</v>
      </c>
      <c r="Z32" s="407">
        <v>0</v>
      </c>
      <c r="AA32" s="416">
        <f t="shared" si="84"/>
        <v>0</v>
      </c>
      <c r="AB32" s="417">
        <f t="shared" si="85"/>
        <v>0</v>
      </c>
      <c r="AC32" s="418">
        <f t="shared" si="86"/>
        <v>0</v>
      </c>
      <c r="AD32" s="406">
        <v>0</v>
      </c>
      <c r="AE32" s="407">
        <v>0</v>
      </c>
      <c r="AF32" s="406">
        <v>0</v>
      </c>
      <c r="AG32" s="407">
        <v>0</v>
      </c>
      <c r="AH32" s="406">
        <v>0</v>
      </c>
      <c r="AI32" s="407">
        <v>0</v>
      </c>
      <c r="AJ32" s="419">
        <f t="shared" si="87"/>
        <v>0</v>
      </c>
      <c r="AK32" s="420">
        <f t="shared" si="88"/>
        <v>0</v>
      </c>
      <c r="AL32" s="321">
        <f t="shared" si="89"/>
        <v>0</v>
      </c>
      <c r="AM32" s="406">
        <f t="shared" si="90"/>
        <v>0</v>
      </c>
      <c r="AN32" s="421">
        <f t="shared" si="90"/>
        <v>0</v>
      </c>
      <c r="AO32" s="323">
        <f t="shared" ref="AO32:AO33" si="98">AM32-AN32</f>
        <v>0</v>
      </c>
      <c r="AP32" s="162"/>
    </row>
    <row r="33" spans="1:42" ht="30" customHeight="1">
      <c r="B33" s="305" t="s">
        <v>283</v>
      </c>
      <c r="C33" s="406">
        <v>0</v>
      </c>
      <c r="D33" s="407">
        <v>0</v>
      </c>
      <c r="E33" s="406">
        <v>0</v>
      </c>
      <c r="F33" s="407">
        <v>0</v>
      </c>
      <c r="G33" s="406">
        <v>0</v>
      </c>
      <c r="H33" s="407">
        <v>0</v>
      </c>
      <c r="I33" s="408">
        <f t="shared" si="96"/>
        <v>0</v>
      </c>
      <c r="J33" s="409">
        <f t="shared" si="97"/>
        <v>0</v>
      </c>
      <c r="K33" s="410">
        <f t="shared" si="80"/>
        <v>0</v>
      </c>
      <c r="L33" s="406">
        <v>0</v>
      </c>
      <c r="M33" s="407">
        <v>0</v>
      </c>
      <c r="N33" s="406">
        <v>0</v>
      </c>
      <c r="O33" s="411">
        <v>0</v>
      </c>
      <c r="P33" s="412">
        <v>0</v>
      </c>
      <c r="Q33" s="407">
        <v>0</v>
      </c>
      <c r="R33" s="413">
        <f t="shared" si="81"/>
        <v>0</v>
      </c>
      <c r="S33" s="414">
        <f t="shared" si="82"/>
        <v>0</v>
      </c>
      <c r="T33" s="415">
        <f t="shared" si="83"/>
        <v>0</v>
      </c>
      <c r="U33" s="406">
        <v>0</v>
      </c>
      <c r="V33" s="407">
        <v>0</v>
      </c>
      <c r="W33" s="406">
        <v>0</v>
      </c>
      <c r="X33" s="407">
        <v>0</v>
      </c>
      <c r="Y33" s="406">
        <v>0</v>
      </c>
      <c r="Z33" s="407">
        <v>0</v>
      </c>
      <c r="AA33" s="416">
        <f t="shared" si="84"/>
        <v>0</v>
      </c>
      <c r="AB33" s="417">
        <f t="shared" si="85"/>
        <v>0</v>
      </c>
      <c r="AC33" s="418">
        <f t="shared" si="86"/>
        <v>0</v>
      </c>
      <c r="AD33" s="406">
        <v>0</v>
      </c>
      <c r="AE33" s="407">
        <v>0</v>
      </c>
      <c r="AF33" s="406">
        <v>0</v>
      </c>
      <c r="AG33" s="407">
        <v>0</v>
      </c>
      <c r="AH33" s="406">
        <v>0</v>
      </c>
      <c r="AI33" s="407">
        <v>0</v>
      </c>
      <c r="AJ33" s="419">
        <f t="shared" si="87"/>
        <v>0</v>
      </c>
      <c r="AK33" s="420">
        <f t="shared" si="88"/>
        <v>0</v>
      </c>
      <c r="AL33" s="321">
        <f t="shared" si="89"/>
        <v>0</v>
      </c>
      <c r="AM33" s="406">
        <f t="shared" si="90"/>
        <v>0</v>
      </c>
      <c r="AN33" s="421">
        <f t="shared" si="90"/>
        <v>0</v>
      </c>
      <c r="AO33" s="323">
        <f t="shared" si="98"/>
        <v>0</v>
      </c>
      <c r="AP33" s="162"/>
    </row>
    <row r="34" spans="1:42" ht="30" customHeight="1">
      <c r="B34" s="305" t="s">
        <v>284</v>
      </c>
      <c r="C34" s="406">
        <v>0</v>
      </c>
      <c r="D34" s="407">
        <v>0</v>
      </c>
      <c r="E34" s="406">
        <v>0</v>
      </c>
      <c r="F34" s="407">
        <v>0</v>
      </c>
      <c r="G34" s="406">
        <v>0</v>
      </c>
      <c r="H34" s="407">
        <v>0</v>
      </c>
      <c r="I34" s="408">
        <f t="shared" ref="I34" si="99">SUM(C34+E34+G34)</f>
        <v>0</v>
      </c>
      <c r="J34" s="409">
        <f t="shared" ref="J34" si="100">SUM(D34+F34+H34)</f>
        <v>0</v>
      </c>
      <c r="K34" s="410">
        <f t="shared" si="80"/>
        <v>0</v>
      </c>
      <c r="L34" s="406">
        <v>0</v>
      </c>
      <c r="M34" s="407">
        <v>0</v>
      </c>
      <c r="N34" s="406">
        <v>0</v>
      </c>
      <c r="O34" s="411">
        <v>0</v>
      </c>
      <c r="P34" s="412">
        <v>0</v>
      </c>
      <c r="Q34" s="407">
        <v>0</v>
      </c>
      <c r="R34" s="413">
        <f t="shared" ref="R34" si="101">SUM(L34+N34+P34)</f>
        <v>0</v>
      </c>
      <c r="S34" s="414">
        <f t="shared" ref="S34" si="102">SUM(M34+O34+Q34)</f>
        <v>0</v>
      </c>
      <c r="T34" s="415">
        <f t="shared" ref="T34" si="103">R34-S34</f>
        <v>0</v>
      </c>
      <c r="U34" s="406">
        <v>0</v>
      </c>
      <c r="V34" s="407">
        <v>0</v>
      </c>
      <c r="W34" s="406">
        <v>0</v>
      </c>
      <c r="X34" s="407">
        <v>0</v>
      </c>
      <c r="Y34" s="406">
        <v>0</v>
      </c>
      <c r="Z34" s="407">
        <v>0</v>
      </c>
      <c r="AA34" s="416">
        <f t="shared" ref="AA34" si="104">SUM(U34+W34+Y34)</f>
        <v>0</v>
      </c>
      <c r="AB34" s="417">
        <f t="shared" ref="AB34" si="105">SUM(V34+X34+Z34)</f>
        <v>0</v>
      </c>
      <c r="AC34" s="418">
        <f t="shared" ref="AC34" si="106">AA34-AB34</f>
        <v>0</v>
      </c>
      <c r="AD34" s="406">
        <v>0</v>
      </c>
      <c r="AE34" s="407">
        <v>0</v>
      </c>
      <c r="AF34" s="406">
        <v>0</v>
      </c>
      <c r="AG34" s="407">
        <v>0</v>
      </c>
      <c r="AH34" s="406">
        <v>0</v>
      </c>
      <c r="AI34" s="407">
        <v>0</v>
      </c>
      <c r="AJ34" s="419">
        <f t="shared" ref="AJ34" si="107">SUM(AD34+AF34+AH34)</f>
        <v>0</v>
      </c>
      <c r="AK34" s="420">
        <f t="shared" ref="AK34" si="108">SUM(AE34+AG34+AI34)</f>
        <v>0</v>
      </c>
      <c r="AL34" s="321">
        <f t="shared" ref="AL34" si="109">AJ34-AK34</f>
        <v>0</v>
      </c>
      <c r="AM34" s="406">
        <f t="shared" si="90"/>
        <v>0</v>
      </c>
      <c r="AN34" s="421">
        <f t="shared" si="90"/>
        <v>0</v>
      </c>
      <c r="AO34" s="323">
        <f t="shared" ref="AO34" si="110">AM34-AN34</f>
        <v>0</v>
      </c>
      <c r="AP34" s="162"/>
    </row>
    <row r="35" spans="1:42" ht="30" customHeight="1" thickBot="1">
      <c r="B35" s="324" t="s">
        <v>285</v>
      </c>
      <c r="C35" s="438">
        <v>0</v>
      </c>
      <c r="D35" s="439">
        <v>0</v>
      </c>
      <c r="E35" s="438">
        <v>0</v>
      </c>
      <c r="F35" s="439">
        <v>0</v>
      </c>
      <c r="G35" s="438">
        <v>0</v>
      </c>
      <c r="H35" s="439">
        <v>0</v>
      </c>
      <c r="I35" s="440">
        <f t="shared" si="96"/>
        <v>0</v>
      </c>
      <c r="J35" s="441">
        <f t="shared" si="97"/>
        <v>0</v>
      </c>
      <c r="K35" s="442">
        <f t="shared" si="80"/>
        <v>0</v>
      </c>
      <c r="L35" s="438">
        <v>0</v>
      </c>
      <c r="M35" s="439">
        <v>0</v>
      </c>
      <c r="N35" s="438">
        <v>0</v>
      </c>
      <c r="O35" s="443">
        <v>0</v>
      </c>
      <c r="P35" s="444">
        <v>0</v>
      </c>
      <c r="Q35" s="439">
        <v>0</v>
      </c>
      <c r="R35" s="445">
        <f t="shared" si="81"/>
        <v>0</v>
      </c>
      <c r="S35" s="446">
        <f t="shared" si="82"/>
        <v>0</v>
      </c>
      <c r="T35" s="447">
        <f t="shared" si="83"/>
        <v>0</v>
      </c>
      <c r="U35" s="438">
        <v>0</v>
      </c>
      <c r="V35" s="439">
        <v>0</v>
      </c>
      <c r="W35" s="438">
        <v>0</v>
      </c>
      <c r="X35" s="439">
        <v>0</v>
      </c>
      <c r="Y35" s="438">
        <v>0</v>
      </c>
      <c r="Z35" s="439">
        <v>0</v>
      </c>
      <c r="AA35" s="448">
        <f t="shared" si="84"/>
        <v>0</v>
      </c>
      <c r="AB35" s="449">
        <f t="shared" si="85"/>
        <v>0</v>
      </c>
      <c r="AC35" s="450">
        <f t="shared" si="86"/>
        <v>0</v>
      </c>
      <c r="AD35" s="438">
        <v>0</v>
      </c>
      <c r="AE35" s="439">
        <v>0</v>
      </c>
      <c r="AF35" s="438">
        <v>0</v>
      </c>
      <c r="AG35" s="439">
        <v>0</v>
      </c>
      <c r="AH35" s="438">
        <v>0</v>
      </c>
      <c r="AI35" s="439">
        <v>0</v>
      </c>
      <c r="AJ35" s="451">
        <f t="shared" si="87"/>
        <v>0</v>
      </c>
      <c r="AK35" s="452">
        <f t="shared" si="88"/>
        <v>0</v>
      </c>
      <c r="AL35" s="340">
        <f t="shared" si="89"/>
        <v>0</v>
      </c>
      <c r="AM35" s="438">
        <f t="shared" si="90"/>
        <v>0</v>
      </c>
      <c r="AN35" s="453">
        <f t="shared" si="90"/>
        <v>0</v>
      </c>
      <c r="AO35" s="342">
        <f>AM35-AN35</f>
        <v>0</v>
      </c>
      <c r="AP35" s="162"/>
    </row>
    <row r="36" spans="1:42" ht="30" customHeight="1" thickTop="1" thickBot="1">
      <c r="A36" s="162"/>
      <c r="B36" s="473" t="s">
        <v>192</v>
      </c>
      <c r="C36" s="474">
        <f t="shared" ref="C36:AO36" si="111">SUM(C9:C18,C20:C22,C24:C27,C29:C35)</f>
        <v>0</v>
      </c>
      <c r="D36" s="475">
        <f>SUM(D9:D18,D20:D22,D24:D27,D29:D35)</f>
        <v>0</v>
      </c>
      <c r="E36" s="474">
        <f t="shared" si="111"/>
        <v>0</v>
      </c>
      <c r="F36" s="475">
        <f t="shared" si="111"/>
        <v>0</v>
      </c>
      <c r="G36" s="474">
        <f t="shared" si="111"/>
        <v>0</v>
      </c>
      <c r="H36" s="475">
        <f t="shared" si="111"/>
        <v>0</v>
      </c>
      <c r="I36" s="476">
        <f t="shared" si="111"/>
        <v>0</v>
      </c>
      <c r="J36" s="477">
        <f t="shared" si="111"/>
        <v>0</v>
      </c>
      <c r="K36" s="478">
        <f t="shared" si="111"/>
        <v>0</v>
      </c>
      <c r="L36" s="479">
        <f t="shared" si="111"/>
        <v>0</v>
      </c>
      <c r="M36" s="480">
        <f t="shared" si="111"/>
        <v>0</v>
      </c>
      <c r="N36" s="479">
        <f t="shared" si="111"/>
        <v>0</v>
      </c>
      <c r="O36" s="481">
        <f t="shared" si="111"/>
        <v>0</v>
      </c>
      <c r="P36" s="482">
        <f t="shared" si="111"/>
        <v>0</v>
      </c>
      <c r="Q36" s="480">
        <f t="shared" si="111"/>
        <v>0</v>
      </c>
      <c r="R36" s="483">
        <f t="shared" si="111"/>
        <v>0</v>
      </c>
      <c r="S36" s="484">
        <f t="shared" si="111"/>
        <v>0</v>
      </c>
      <c r="T36" s="485">
        <f t="shared" si="111"/>
        <v>0</v>
      </c>
      <c r="U36" s="474">
        <f t="shared" si="111"/>
        <v>0</v>
      </c>
      <c r="V36" s="475">
        <f t="shared" si="111"/>
        <v>0</v>
      </c>
      <c r="W36" s="474">
        <f t="shared" si="111"/>
        <v>0</v>
      </c>
      <c r="X36" s="475">
        <f t="shared" si="111"/>
        <v>0</v>
      </c>
      <c r="Y36" s="474">
        <f t="shared" si="111"/>
        <v>0</v>
      </c>
      <c r="Z36" s="475">
        <f t="shared" si="111"/>
        <v>0</v>
      </c>
      <c r="AA36" s="486">
        <f t="shared" si="111"/>
        <v>0</v>
      </c>
      <c r="AB36" s="487">
        <f t="shared" si="111"/>
        <v>0</v>
      </c>
      <c r="AC36" s="488">
        <f t="shared" si="111"/>
        <v>0</v>
      </c>
      <c r="AD36" s="474">
        <f t="shared" si="111"/>
        <v>0</v>
      </c>
      <c r="AE36" s="475">
        <f t="shared" si="111"/>
        <v>0</v>
      </c>
      <c r="AF36" s="474">
        <f t="shared" si="111"/>
        <v>0</v>
      </c>
      <c r="AG36" s="475">
        <f t="shared" si="111"/>
        <v>0</v>
      </c>
      <c r="AH36" s="474">
        <f t="shared" si="111"/>
        <v>0</v>
      </c>
      <c r="AI36" s="475">
        <f t="shared" si="111"/>
        <v>0</v>
      </c>
      <c r="AJ36" s="489">
        <f t="shared" si="111"/>
        <v>0</v>
      </c>
      <c r="AK36" s="490">
        <f t="shared" si="111"/>
        <v>0</v>
      </c>
      <c r="AL36" s="491">
        <f t="shared" si="111"/>
        <v>0</v>
      </c>
      <c r="AM36" s="492">
        <f t="shared" si="111"/>
        <v>0</v>
      </c>
      <c r="AN36" s="493">
        <f t="shared" si="111"/>
        <v>0</v>
      </c>
      <c r="AO36" s="494">
        <f t="shared" si="111"/>
        <v>0</v>
      </c>
      <c r="AP36" s="162"/>
    </row>
    <row r="37" spans="1:42" ht="31.5" customHeight="1" thickTop="1">
      <c r="B37" s="16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row>
    <row r="38" spans="1:42" ht="54.95" customHeight="1">
      <c r="B38" s="495" t="s">
        <v>254</v>
      </c>
      <c r="C38" s="496" t="s">
        <v>182</v>
      </c>
      <c r="D38" s="497" t="s">
        <v>183</v>
      </c>
      <c r="E38" s="498" t="s">
        <v>184</v>
      </c>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row>
    <row r="39" spans="1:42" ht="30" customHeight="1" thickTop="1">
      <c r="A39" s="162"/>
      <c r="B39" s="499" t="s">
        <v>258</v>
      </c>
      <c r="C39" s="500">
        <f>SUM(AM9:AM18)</f>
        <v>0</v>
      </c>
      <c r="D39" s="501">
        <f>SUM(AN9:AN18)</f>
        <v>0</v>
      </c>
      <c r="E39" s="501">
        <f t="shared" ref="E39:E43" si="112">C39-D39</f>
        <v>0</v>
      </c>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row>
    <row r="40" spans="1:42" ht="30" customHeight="1">
      <c r="A40" s="162"/>
      <c r="B40" s="502" t="s">
        <v>286</v>
      </c>
      <c r="C40" s="503">
        <f>SUM(AM20:AM22)</f>
        <v>0</v>
      </c>
      <c r="D40" s="504">
        <f>SUM(AN20:AN22)</f>
        <v>0</v>
      </c>
      <c r="E40" s="504">
        <f t="shared" si="112"/>
        <v>0</v>
      </c>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row>
    <row r="41" spans="1:42" ht="30" customHeight="1">
      <c r="A41" s="162"/>
      <c r="B41" s="502" t="s">
        <v>273</v>
      </c>
      <c r="C41" s="503">
        <f>SUM(AM24:AM27)</f>
        <v>0</v>
      </c>
      <c r="D41" s="504">
        <f>SUM(AN24:AN27)</f>
        <v>0</v>
      </c>
      <c r="E41" s="504">
        <f t="shared" si="112"/>
        <v>0</v>
      </c>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row>
    <row r="42" spans="1:42" ht="30" customHeight="1" thickBot="1">
      <c r="A42" s="162"/>
      <c r="B42" s="505" t="s">
        <v>278</v>
      </c>
      <c r="C42" s="506">
        <f>SUM(AM29:AM35)</f>
        <v>0</v>
      </c>
      <c r="D42" s="507">
        <f>SUM(AN29:AN35)</f>
        <v>0</v>
      </c>
      <c r="E42" s="507">
        <f t="shared" si="112"/>
        <v>0</v>
      </c>
    </row>
    <row r="43" spans="1:42" ht="30" customHeight="1" thickTop="1" thickBot="1">
      <c r="A43" s="162"/>
      <c r="B43" s="508" t="s">
        <v>192</v>
      </c>
      <c r="C43" s="509">
        <f t="shared" ref="C43:D43" si="113">SUM(C39:C42)</f>
        <v>0</v>
      </c>
      <c r="D43" s="509">
        <f t="shared" si="113"/>
        <v>0</v>
      </c>
      <c r="E43" s="475">
        <f t="shared" si="112"/>
        <v>0</v>
      </c>
    </row>
    <row r="44" spans="1:42" ht="15" customHeight="1" thickTop="1"/>
  </sheetData>
  <mergeCells count="18">
    <mergeCell ref="AJ6:AL6"/>
    <mergeCell ref="AM6:AO6"/>
    <mergeCell ref="P6:Q6"/>
    <mergeCell ref="R6:T6"/>
    <mergeCell ref="U6:V6"/>
    <mergeCell ref="W6:X6"/>
    <mergeCell ref="Y6:Z6"/>
    <mergeCell ref="AA6:AC6"/>
    <mergeCell ref="AD6:AE6"/>
    <mergeCell ref="I6:K6"/>
    <mergeCell ref="C6:D6"/>
    <mergeCell ref="B3:F3"/>
    <mergeCell ref="AF6:AG6"/>
    <mergeCell ref="AH6:AI6"/>
    <mergeCell ref="L6:M6"/>
    <mergeCell ref="N6:O6"/>
    <mergeCell ref="E6:F6"/>
    <mergeCell ref="G6:H6"/>
  </mergeCells>
  <conditionalFormatting sqref="K9:K35 T9:T35 AC9:AC35 AL9:AL35 AO9:AO35">
    <cfRule type="cellIs" dxfId="6" priority="1" operator="lessThan">
      <formula>0</formula>
    </cfRule>
  </conditionalFormatting>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329904b-f266-4e56-8cc0-1edc05f546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E0FF24657C3F428CEC538F024C6241" ma:contentTypeVersion="16" ma:contentTypeDescription="Create a new document." ma:contentTypeScope="" ma:versionID="7fa9907b4506703abfb5176417342a93">
  <xsd:schema xmlns:xsd="http://www.w3.org/2001/XMLSchema" xmlns:xs="http://www.w3.org/2001/XMLSchema" xmlns:p="http://schemas.microsoft.com/office/2006/metadata/properties" xmlns:ns3="0329904b-f266-4e56-8cc0-1edc05f54617" xmlns:ns4="b73dad9d-27ff-4b37-b693-7c5fb0fe1aa1" targetNamespace="http://schemas.microsoft.com/office/2006/metadata/properties" ma:root="true" ma:fieldsID="20f0e37b8c4c32acda66855a0182d4ab" ns3:_="" ns4:_="">
    <xsd:import namespace="0329904b-f266-4e56-8cc0-1edc05f54617"/>
    <xsd:import namespace="b73dad9d-27ff-4b37-b693-7c5fb0fe1aa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9904b-f266-4e56-8cc0-1edc05f5461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3dad9d-27ff-4b37-b693-7c5fb0fe1aa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41DCB-89AC-4300-AE0B-3C748135BAFA}"/>
</file>

<file path=customXml/itemProps2.xml><?xml version="1.0" encoding="utf-8"?>
<ds:datastoreItem xmlns:ds="http://schemas.openxmlformats.org/officeDocument/2006/customXml" ds:itemID="{373B6489-0013-4D5D-9217-2BD4EF28DCFB}"/>
</file>

<file path=customXml/itemProps3.xml><?xml version="1.0" encoding="utf-8"?>
<ds:datastoreItem xmlns:ds="http://schemas.openxmlformats.org/officeDocument/2006/customXml" ds:itemID="{BEC4887E-D7BA-4C7D-9232-8BDE3D341A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2024-11-07T16:27:07Z</dcterms:created>
  <dcterms:modified xsi:type="dcterms:W3CDTF">2025-09-11T09:23:27Z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0x010100B5E0FF24657C3F428CEC538F024C6241</vt:lpwstr>
  </property>
  <property fmtid="{D5CDD505-2E9C-101B-9397-08002B2CF9AE}" pid="3" name="MediaServiceImageTags">
    <vt:lpwstr/>
  </property>
</Properties>
</file>